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fileSharing readOnlyRecommended="1"/>
  <workbookPr codeName="ThisWorkbook" defaultThemeVersion="166925"/>
  <mc:AlternateContent xmlns:mc="http://schemas.openxmlformats.org/markup-compatibility/2006">
    <mc:Choice Requires="x15">
      <x15ac:absPath xmlns:x15ac="http://schemas.microsoft.com/office/spreadsheetml/2010/11/ac" url="/Users/hillarybakrie/Downloads/"/>
    </mc:Choice>
  </mc:AlternateContent>
  <xr:revisionPtr revIDLastSave="0" documentId="8_{96E900AD-4832-1248-8D7A-DF7727707D84}" xr6:coauthVersionLast="47" xr6:coauthVersionMax="47" xr10:uidLastSave="{00000000-0000-0000-0000-000000000000}"/>
  <bookViews>
    <workbookView xWindow="0" yWindow="500" windowWidth="28800" windowHeight="15780" activeTab="3" xr2:uid="{CCA0B31F-5530-4A8C-91DE-F4A6D8A4F0EB}"/>
  </bookViews>
  <sheets>
    <sheet name="A. About internships stocktake" sheetId="8" r:id="rId1"/>
    <sheet name="B. Overview of Internships " sheetId="9" r:id="rId2"/>
    <sheet name="C. Strategic HRM &amp; internships " sheetId="10" r:id="rId3"/>
    <sheet name="D. Key Performance Area 1" sheetId="2" r:id="rId4"/>
    <sheet name="D. Key Performance Area 2" sheetId="4" r:id="rId5"/>
    <sheet name="D. Key Performance Area 3" sheetId="5" r:id="rId6"/>
    <sheet name="D. Key Performance Area 4" sheetId="7" r:id="rId7"/>
    <sheet name="Quant Backend KPI" sheetId="13" state="hidden" r:id="rId8"/>
    <sheet name="Qual Backend KPI" sheetId="16" state="hidden" r:id="rId9"/>
    <sheet name="Overview backend" sheetId="18" state="hidden" r:id="rId10"/>
    <sheet name="StratHRM backend" sheetId="19"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8" l="1"/>
  <c r="B31" i="18"/>
  <c r="C30" i="18"/>
  <c r="B30" i="18"/>
  <c r="C29" i="18"/>
  <c r="B29" i="18"/>
  <c r="C1" i="18"/>
  <c r="B1" i="18"/>
  <c r="B5" i="18"/>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B3" i="19"/>
  <c r="B2" i="19"/>
  <c r="A4" i="19"/>
  <c r="A3" i="19"/>
  <c r="A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C28" i="18"/>
  <c r="C27" i="18"/>
  <c r="C26" i="18"/>
  <c r="C25" i="18"/>
  <c r="C24" i="18"/>
  <c r="C23" i="18"/>
  <c r="C22" i="18"/>
  <c r="C21" i="18"/>
  <c r="C20" i="18"/>
  <c r="C19" i="18"/>
  <c r="C18" i="18"/>
  <c r="C17" i="18"/>
  <c r="C16" i="18"/>
  <c r="C15" i="18"/>
  <c r="C14" i="18"/>
  <c r="C13" i="18"/>
  <c r="C12" i="18"/>
  <c r="C11" i="18"/>
  <c r="C10" i="18"/>
  <c r="C9" i="18"/>
  <c r="C8" i="18"/>
  <c r="C7" i="18"/>
  <c r="C6" i="18"/>
  <c r="C5" i="18"/>
  <c r="C4" i="18"/>
  <c r="C3" i="18"/>
  <c r="C2" i="18"/>
  <c r="B28" i="18"/>
  <c r="B27" i="18"/>
  <c r="B26" i="18"/>
  <c r="B25" i="18"/>
  <c r="B24" i="18"/>
  <c r="B23" i="18"/>
  <c r="B22" i="18"/>
  <c r="B21" i="18"/>
  <c r="B20" i="18"/>
  <c r="B19" i="18"/>
  <c r="B18" i="18"/>
  <c r="B17" i="18"/>
  <c r="B16" i="18"/>
  <c r="B15" i="18"/>
  <c r="B14" i="18"/>
  <c r="B13" i="18"/>
  <c r="B12" i="18"/>
  <c r="B11" i="18"/>
  <c r="B10" i="18"/>
  <c r="B9" i="18"/>
  <c r="B8" i="18"/>
  <c r="B7" i="18"/>
  <c r="B6" i="18"/>
  <c r="B4" i="18"/>
  <c r="B3" i="18"/>
  <c r="B2" i="18"/>
  <c r="A4" i="18"/>
  <c r="A3" i="18"/>
  <c r="A2" i="18"/>
  <c r="A28" i="18"/>
  <c r="A27" i="18"/>
  <c r="A26" i="18"/>
  <c r="A25" i="18"/>
  <c r="A24" i="18"/>
  <c r="A23" i="18"/>
  <c r="A22" i="18"/>
  <c r="A21" i="18"/>
  <c r="A20" i="18"/>
  <c r="A19" i="18"/>
  <c r="A18" i="18"/>
  <c r="A17" i="18"/>
  <c r="A16" i="18"/>
  <c r="A15" i="18"/>
  <c r="A14" i="18"/>
  <c r="A13" i="18"/>
  <c r="A12" i="18"/>
  <c r="A11" i="18"/>
  <c r="A10" i="18"/>
  <c r="A9" i="18"/>
  <c r="A8" i="18"/>
  <c r="A7" i="18"/>
  <c r="A6" i="18"/>
  <c r="A5" i="18"/>
  <c r="G9" i="13"/>
  <c r="AT11" i="2"/>
  <c r="L44" i="10"/>
  <c r="AZ26" i="7"/>
  <c r="AK25" i="7"/>
  <c r="AL25" i="7" s="1"/>
  <c r="AY25" i="7"/>
  <c r="AX26" i="7"/>
  <c r="AU25" i="7"/>
  <c r="AT25" i="7"/>
  <c r="BA26" i="7"/>
  <c r="AI15" i="2"/>
  <c r="AI11" i="2"/>
  <c r="AJ11" i="2" s="1"/>
  <c r="AI25" i="7"/>
  <c r="AJ25" i="7" s="1"/>
  <c r="AK21" i="7"/>
  <c r="AL21" i="7" s="1"/>
  <c r="AI21" i="7"/>
  <c r="AJ21" i="7" s="1"/>
  <c r="AK18" i="7"/>
  <c r="AL18" i="7" s="1"/>
  <c r="AI18" i="7"/>
  <c r="AJ18" i="7" s="1"/>
  <c r="AK15" i="7"/>
  <c r="AL15" i="7" s="1"/>
  <c r="AI15" i="7"/>
  <c r="AJ15" i="7" s="1"/>
  <c r="AK11" i="7"/>
  <c r="AL11" i="7" s="1"/>
  <c r="AI11" i="7"/>
  <c r="AJ11" i="7" s="1"/>
  <c r="AK22" i="5"/>
  <c r="AL22" i="5" s="1"/>
  <c r="AI22" i="5"/>
  <c r="AJ22" i="5" s="1"/>
  <c r="AK18" i="5"/>
  <c r="AL18" i="5" s="1"/>
  <c r="AI18" i="5"/>
  <c r="AJ18" i="5" s="1"/>
  <c r="AK14" i="5"/>
  <c r="AL14" i="5" s="1"/>
  <c r="AI14" i="5"/>
  <c r="AJ14" i="5" s="1"/>
  <c r="AK11" i="5"/>
  <c r="AL11" i="5" s="1"/>
  <c r="AI11" i="5"/>
  <c r="AJ11" i="5" s="1"/>
  <c r="AK59" i="4"/>
  <c r="AL59" i="4" s="1"/>
  <c r="AI59" i="4"/>
  <c r="AJ59" i="4" s="1"/>
  <c r="AK55" i="4"/>
  <c r="AL55" i="4" s="1"/>
  <c r="AI55" i="4"/>
  <c r="AJ55" i="4" s="1"/>
  <c r="AK51" i="4"/>
  <c r="AL51" i="4" s="1"/>
  <c r="AI51" i="4"/>
  <c r="AJ51" i="4" s="1"/>
  <c r="AL48" i="4"/>
  <c r="AK48" i="4"/>
  <c r="AI48" i="4"/>
  <c r="AJ48" i="4" s="1"/>
  <c r="AK45" i="4"/>
  <c r="AL45" i="4" s="1"/>
  <c r="AI45" i="4"/>
  <c r="AJ45" i="4" s="1"/>
  <c r="AK42" i="4"/>
  <c r="AL42" i="4" s="1"/>
  <c r="AI42" i="4"/>
  <c r="AJ42" i="4" s="1"/>
  <c r="AK39" i="4"/>
  <c r="AL39" i="4" s="1"/>
  <c r="AI39" i="4"/>
  <c r="AJ39" i="4" s="1"/>
  <c r="AK35" i="4"/>
  <c r="AL35" i="4" s="1"/>
  <c r="AI35" i="4"/>
  <c r="AJ35" i="4" s="1"/>
  <c r="AK32" i="4"/>
  <c r="AL32" i="4" s="1"/>
  <c r="AI32" i="4"/>
  <c r="AJ32" i="4" s="1"/>
  <c r="AK28" i="4"/>
  <c r="AL28" i="4" s="1"/>
  <c r="AI28" i="4"/>
  <c r="AJ28" i="4" s="1"/>
  <c r="AK25" i="4"/>
  <c r="AL25" i="4" s="1"/>
  <c r="AI25" i="4"/>
  <c r="AJ25" i="4" s="1"/>
  <c r="AK21" i="4"/>
  <c r="AL21" i="4" s="1"/>
  <c r="AI21" i="4"/>
  <c r="AJ21" i="4" s="1"/>
  <c r="AK17" i="4"/>
  <c r="AL17" i="4" s="1"/>
  <c r="AI17" i="4"/>
  <c r="AJ17" i="4" s="1"/>
  <c r="AL14" i="4"/>
  <c r="AK14" i="4"/>
  <c r="AI14" i="4"/>
  <c r="AJ14" i="4" s="1"/>
  <c r="AK11" i="4"/>
  <c r="AL11" i="4" s="1"/>
  <c r="AI11" i="4"/>
  <c r="AJ11" i="4" s="1"/>
  <c r="AK28" i="2"/>
  <c r="AL28" i="2" s="1"/>
  <c r="AI28" i="2"/>
  <c r="AJ28" i="2" s="1"/>
  <c r="AK25" i="2"/>
  <c r="AL25" i="2" s="1"/>
  <c r="AI25" i="2"/>
  <c r="AJ25" i="2" s="1"/>
  <c r="AK21" i="2"/>
  <c r="AL21" i="2" s="1"/>
  <c r="AI21" i="2"/>
  <c r="AJ21" i="2" s="1"/>
  <c r="AK18" i="2"/>
  <c r="AL18" i="2" s="1"/>
  <c r="AI18" i="2"/>
  <c r="AJ18" i="2" s="1"/>
  <c r="AK15" i="2"/>
  <c r="AL15" i="2" s="1"/>
  <c r="AJ15" i="2"/>
  <c r="AL11" i="2"/>
  <c r="AY27" i="7"/>
  <c r="AX27" i="7"/>
  <c r="AU27" i="7"/>
  <c r="AT27" i="7"/>
  <c r="P27" i="7"/>
  <c r="AY26" i="7"/>
  <c r="AW26" i="7"/>
  <c r="AV26" i="7"/>
  <c r="AU26" i="7"/>
  <c r="AT26" i="7"/>
  <c r="AN26" i="7"/>
  <c r="AG26" i="7"/>
  <c r="AD26" i="7"/>
  <c r="Z26" i="7"/>
  <c r="W26" i="7"/>
  <c r="P26" i="7"/>
  <c r="I26" i="7"/>
  <c r="G26" i="7"/>
  <c r="AX25" i="7"/>
  <c r="AW25" i="7"/>
  <c r="AV25" i="7"/>
  <c r="AM25" i="7"/>
  <c r="AF25" i="7"/>
  <c r="AC25" i="7"/>
  <c r="AB25" i="7"/>
  <c r="Y25" i="7"/>
  <c r="V25" i="7"/>
  <c r="U25" i="7"/>
  <c r="P25" i="7"/>
  <c r="H25" i="7"/>
  <c r="F25" i="7"/>
  <c r="AY23" i="7"/>
  <c r="AX23" i="7"/>
  <c r="AU23" i="7"/>
  <c r="AT23" i="7"/>
  <c r="P23" i="7"/>
  <c r="BA22" i="7"/>
  <c r="AZ22" i="7"/>
  <c r="AY22" i="7"/>
  <c r="AX22" i="7"/>
  <c r="AW22" i="7"/>
  <c r="AV22" i="7"/>
  <c r="AU22" i="7"/>
  <c r="AT22" i="7"/>
  <c r="AN22" i="7"/>
  <c r="AG22" i="7"/>
  <c r="AD22" i="7"/>
  <c r="Z22" i="7"/>
  <c r="W22" i="7"/>
  <c r="P22" i="7"/>
  <c r="I22" i="7"/>
  <c r="G22" i="7"/>
  <c r="AY21" i="7"/>
  <c r="AX21" i="7"/>
  <c r="AW21" i="7"/>
  <c r="AV21" i="7"/>
  <c r="AU21" i="7"/>
  <c r="AT21" i="7"/>
  <c r="AM21" i="7"/>
  <c r="AF21" i="7"/>
  <c r="AC21" i="7"/>
  <c r="AB21" i="7"/>
  <c r="Y21" i="7"/>
  <c r="V21" i="7"/>
  <c r="U21" i="7"/>
  <c r="P21" i="7"/>
  <c r="H21" i="7"/>
  <c r="F21" i="7"/>
  <c r="AY20" i="7"/>
  <c r="AX20" i="7"/>
  <c r="AU20" i="7"/>
  <c r="AT20" i="7"/>
  <c r="P20" i="7"/>
  <c r="BA19" i="7"/>
  <c r="AZ19" i="7"/>
  <c r="AY19" i="7"/>
  <c r="AX19" i="7"/>
  <c r="AW19" i="7"/>
  <c r="AV19" i="7"/>
  <c r="AU19" i="7"/>
  <c r="AT19" i="7"/>
  <c r="AN19" i="7"/>
  <c r="AG19" i="7"/>
  <c r="AD19" i="7"/>
  <c r="Z19" i="7"/>
  <c r="W19" i="7"/>
  <c r="P19" i="7"/>
  <c r="I19" i="7"/>
  <c r="G19" i="7"/>
  <c r="AY18" i="7"/>
  <c r="AX18" i="7"/>
  <c r="AW18" i="7"/>
  <c r="AV18" i="7"/>
  <c r="AU18" i="7"/>
  <c r="AT18" i="7"/>
  <c r="AM18" i="7"/>
  <c r="AF18" i="7"/>
  <c r="AC18" i="7"/>
  <c r="AB18" i="7"/>
  <c r="Y18" i="7"/>
  <c r="V18" i="7"/>
  <c r="U18" i="7"/>
  <c r="P18" i="7"/>
  <c r="H18" i="7"/>
  <c r="F18" i="7"/>
  <c r="AY17" i="7"/>
  <c r="AX17" i="7"/>
  <c r="AU17" i="7"/>
  <c r="AT17" i="7"/>
  <c r="P17" i="7"/>
  <c r="BA16" i="7"/>
  <c r="AZ16" i="7"/>
  <c r="AY16" i="7"/>
  <c r="AX16" i="7"/>
  <c r="AW16" i="7"/>
  <c r="AV16" i="7"/>
  <c r="AU16" i="7"/>
  <c r="AT16" i="7"/>
  <c r="AN16" i="7"/>
  <c r="AG16" i="7"/>
  <c r="AD16" i="7"/>
  <c r="Z16" i="7"/>
  <c r="W16" i="7"/>
  <c r="P16" i="7"/>
  <c r="I16" i="7"/>
  <c r="G16" i="7"/>
  <c r="AY15" i="7"/>
  <c r="AX15" i="7"/>
  <c r="AW15" i="7"/>
  <c r="AV15" i="7"/>
  <c r="AU15" i="7"/>
  <c r="AT15" i="7"/>
  <c r="AM15" i="7"/>
  <c r="AF15" i="7"/>
  <c r="AC15" i="7"/>
  <c r="AB15" i="7"/>
  <c r="Y15" i="7"/>
  <c r="V15" i="7"/>
  <c r="U15" i="7"/>
  <c r="P15" i="7"/>
  <c r="H15" i="7"/>
  <c r="F15" i="7"/>
  <c r="AY13" i="7"/>
  <c r="AX13" i="7"/>
  <c r="AU13" i="7"/>
  <c r="AT13" i="7"/>
  <c r="P13" i="7"/>
  <c r="BA12" i="7"/>
  <c r="AZ12" i="7"/>
  <c r="AY12" i="7"/>
  <c r="AX12" i="7"/>
  <c r="AW12" i="7"/>
  <c r="AV12" i="7"/>
  <c r="AU12" i="7"/>
  <c r="AT12" i="7"/>
  <c r="AN12" i="7"/>
  <c r="AG12" i="7"/>
  <c r="AD12" i="7"/>
  <c r="Z12" i="7"/>
  <c r="W12" i="7"/>
  <c r="P12" i="7"/>
  <c r="I12" i="7"/>
  <c r="G12" i="7"/>
  <c r="AY11" i="7"/>
  <c r="AX11" i="7"/>
  <c r="AW11" i="7"/>
  <c r="AV11" i="7"/>
  <c r="AU11" i="7"/>
  <c r="AT11" i="7"/>
  <c r="AM11" i="7"/>
  <c r="AF11" i="7"/>
  <c r="AC11" i="7"/>
  <c r="AB11" i="7"/>
  <c r="Y11" i="7"/>
  <c r="V11" i="7"/>
  <c r="U11" i="7"/>
  <c r="P11" i="7"/>
  <c r="H11" i="7"/>
  <c r="F11" i="7"/>
  <c r="AY24" i="5"/>
  <c r="AX24" i="5"/>
  <c r="AU24" i="5"/>
  <c r="AT24" i="5"/>
  <c r="P24" i="5"/>
  <c r="BA23" i="5"/>
  <c r="AZ23" i="5"/>
  <c r="AY23" i="5"/>
  <c r="AX23" i="5"/>
  <c r="AW23" i="5"/>
  <c r="AV23" i="5"/>
  <c r="AU23" i="5"/>
  <c r="AT23" i="5"/>
  <c r="AN23" i="5"/>
  <c r="AG23" i="5"/>
  <c r="AD23" i="5"/>
  <c r="Z23" i="5"/>
  <c r="W23" i="5"/>
  <c r="P23" i="5"/>
  <c r="I23" i="5"/>
  <c r="G23" i="5"/>
  <c r="AY22" i="5"/>
  <c r="AX22" i="5"/>
  <c r="AW22" i="5"/>
  <c r="AV22" i="5"/>
  <c r="AU22" i="5"/>
  <c r="AT22" i="5"/>
  <c r="AM22" i="5"/>
  <c r="AF22" i="5"/>
  <c r="AC22" i="5"/>
  <c r="AB22" i="5"/>
  <c r="Y22" i="5"/>
  <c r="V22" i="5"/>
  <c r="U22" i="5"/>
  <c r="P22" i="5"/>
  <c r="H22" i="5"/>
  <c r="F22" i="5"/>
  <c r="AY20" i="5"/>
  <c r="AX20" i="5"/>
  <c r="AU20" i="5"/>
  <c r="AT20" i="5"/>
  <c r="P20" i="5"/>
  <c r="BA19" i="5"/>
  <c r="AZ19" i="5"/>
  <c r="AY19" i="5"/>
  <c r="AX19" i="5"/>
  <c r="AW19" i="5"/>
  <c r="AV19" i="5"/>
  <c r="AU19" i="5"/>
  <c r="AT19" i="5"/>
  <c r="AN19" i="5"/>
  <c r="AG19" i="5"/>
  <c r="AD19" i="5"/>
  <c r="Z19" i="5"/>
  <c r="W19" i="5"/>
  <c r="P19" i="5"/>
  <c r="I19" i="5"/>
  <c r="G19" i="5"/>
  <c r="AY18" i="5"/>
  <c r="AX18" i="5"/>
  <c r="AW18" i="5"/>
  <c r="AV18" i="5"/>
  <c r="AU18" i="5"/>
  <c r="AT18" i="5"/>
  <c r="AM18" i="5"/>
  <c r="AF18" i="5"/>
  <c r="AC18" i="5"/>
  <c r="AB18" i="5"/>
  <c r="Y18" i="5"/>
  <c r="V18" i="5"/>
  <c r="U18" i="5"/>
  <c r="P18" i="5"/>
  <c r="H18" i="5"/>
  <c r="F18" i="5"/>
  <c r="AY16" i="5"/>
  <c r="AX16" i="5"/>
  <c r="AU16" i="5"/>
  <c r="AT16" i="5"/>
  <c r="P16" i="5"/>
  <c r="BA15" i="5"/>
  <c r="AZ15" i="5"/>
  <c r="AY15" i="5"/>
  <c r="AX15" i="5"/>
  <c r="AW15" i="5"/>
  <c r="AV15" i="5"/>
  <c r="AU15" i="5"/>
  <c r="AT15" i="5"/>
  <c r="AN15" i="5"/>
  <c r="AG15" i="5"/>
  <c r="AD15" i="5"/>
  <c r="Z15" i="5"/>
  <c r="W15" i="5"/>
  <c r="P15" i="5"/>
  <c r="I15" i="5"/>
  <c r="G15" i="5"/>
  <c r="AY14" i="5"/>
  <c r="AX14" i="5"/>
  <c r="AW14" i="5"/>
  <c r="AV14" i="5"/>
  <c r="AU14" i="5"/>
  <c r="AT14" i="5"/>
  <c r="AM14" i="5"/>
  <c r="AF14" i="5"/>
  <c r="AC14" i="5"/>
  <c r="AB14" i="5"/>
  <c r="Y14" i="5"/>
  <c r="V14" i="5"/>
  <c r="U14" i="5"/>
  <c r="P14" i="5"/>
  <c r="H14" i="5"/>
  <c r="F14" i="5"/>
  <c r="AY13" i="5"/>
  <c r="AX13" i="5"/>
  <c r="AU13" i="5"/>
  <c r="AT13" i="5"/>
  <c r="P13" i="5"/>
  <c r="BA12" i="5"/>
  <c r="AZ12" i="5"/>
  <c r="AY12" i="5"/>
  <c r="AX12" i="5"/>
  <c r="AW12" i="5"/>
  <c r="AV12" i="5"/>
  <c r="AU12" i="5"/>
  <c r="AT12" i="5"/>
  <c r="AN12" i="5"/>
  <c r="AG12" i="5"/>
  <c r="AD12" i="5"/>
  <c r="Z12" i="5"/>
  <c r="W12" i="5"/>
  <c r="P12" i="5"/>
  <c r="I12" i="5"/>
  <c r="G12" i="5"/>
  <c r="AY11" i="5"/>
  <c r="AX11" i="5"/>
  <c r="AW11" i="5"/>
  <c r="AV11" i="5"/>
  <c r="AU11" i="5"/>
  <c r="AT11" i="5"/>
  <c r="AM11" i="5"/>
  <c r="AF11" i="5"/>
  <c r="AC11" i="5"/>
  <c r="AB11" i="5"/>
  <c r="Y11" i="5"/>
  <c r="V11" i="5"/>
  <c r="U11" i="5"/>
  <c r="P11" i="5"/>
  <c r="H11" i="5"/>
  <c r="F11" i="5"/>
  <c r="AY61" i="4"/>
  <c r="AX61" i="4"/>
  <c r="AU61" i="4"/>
  <c r="AT61" i="4"/>
  <c r="P61" i="4"/>
  <c r="BA60" i="4"/>
  <c r="AZ60" i="4"/>
  <c r="AY60" i="4"/>
  <c r="AX60" i="4"/>
  <c r="AW60" i="4"/>
  <c r="AV60" i="4"/>
  <c r="AU60" i="4"/>
  <c r="AT60" i="4"/>
  <c r="AN60" i="4"/>
  <c r="AG60" i="4"/>
  <c r="AD60" i="4"/>
  <c r="Z60" i="4"/>
  <c r="W60" i="4"/>
  <c r="P60" i="4"/>
  <c r="I60" i="4"/>
  <c r="G60" i="4"/>
  <c r="AY59" i="4"/>
  <c r="AX59" i="4"/>
  <c r="AW59" i="4"/>
  <c r="AV59" i="4"/>
  <c r="AU59" i="4"/>
  <c r="AT59" i="4"/>
  <c r="AM59" i="4"/>
  <c r="AF59" i="4"/>
  <c r="AC59" i="4"/>
  <c r="AB59" i="4"/>
  <c r="Y59" i="4"/>
  <c r="V59" i="4"/>
  <c r="U59" i="4"/>
  <c r="P59" i="4"/>
  <c r="H59" i="4"/>
  <c r="F59" i="4"/>
  <c r="AY57" i="4"/>
  <c r="AX57" i="4"/>
  <c r="AU57" i="4"/>
  <c r="AT57" i="4"/>
  <c r="P57" i="4"/>
  <c r="BA56" i="4"/>
  <c r="AZ56" i="4"/>
  <c r="AY56" i="4"/>
  <c r="AX56" i="4"/>
  <c r="AW56" i="4"/>
  <c r="AV56" i="4"/>
  <c r="AU56" i="4"/>
  <c r="AT56" i="4"/>
  <c r="AN56" i="4"/>
  <c r="AG56" i="4"/>
  <c r="AD56" i="4"/>
  <c r="Z56" i="4"/>
  <c r="W56" i="4"/>
  <c r="P56" i="4"/>
  <c r="I56" i="4"/>
  <c r="G56" i="4"/>
  <c r="AY55" i="4"/>
  <c r="AX55" i="4"/>
  <c r="AW55" i="4"/>
  <c r="AV55" i="4"/>
  <c r="AU55" i="4"/>
  <c r="AT55" i="4"/>
  <c r="AM55" i="4"/>
  <c r="AF55" i="4"/>
  <c r="AC55" i="4"/>
  <c r="AB55" i="4"/>
  <c r="Y55" i="4"/>
  <c r="V55" i="4"/>
  <c r="U55" i="4"/>
  <c r="P55" i="4"/>
  <c r="H55" i="4"/>
  <c r="F55" i="4"/>
  <c r="AY53" i="4"/>
  <c r="AX53" i="4"/>
  <c r="AU53" i="4"/>
  <c r="AT53" i="4"/>
  <c r="P53" i="4"/>
  <c r="BA52" i="4"/>
  <c r="AZ52" i="4"/>
  <c r="AY52" i="4"/>
  <c r="AX52" i="4"/>
  <c r="AW52" i="4"/>
  <c r="AV52" i="4"/>
  <c r="AU52" i="4"/>
  <c r="AT52" i="4"/>
  <c r="AN52" i="4"/>
  <c r="AG52" i="4"/>
  <c r="AD52" i="4"/>
  <c r="Z52" i="4"/>
  <c r="W52" i="4"/>
  <c r="P52" i="4"/>
  <c r="I52" i="4"/>
  <c r="G52" i="4"/>
  <c r="AY51" i="4"/>
  <c r="AX51" i="4"/>
  <c r="AW51" i="4"/>
  <c r="AV51" i="4"/>
  <c r="AU51" i="4"/>
  <c r="AT51" i="4"/>
  <c r="AM51" i="4"/>
  <c r="AF51" i="4"/>
  <c r="AC51" i="4"/>
  <c r="AB51" i="4"/>
  <c r="Y51" i="4"/>
  <c r="V51" i="4"/>
  <c r="U51" i="4"/>
  <c r="P51" i="4"/>
  <c r="H51" i="4"/>
  <c r="F51" i="4"/>
  <c r="AY50" i="4"/>
  <c r="AX50" i="4"/>
  <c r="AU50" i="4"/>
  <c r="AT50" i="4"/>
  <c r="P50" i="4"/>
  <c r="BA49" i="4"/>
  <c r="AZ49" i="4"/>
  <c r="AY49" i="4"/>
  <c r="AX49" i="4"/>
  <c r="AW49" i="4"/>
  <c r="AV49" i="4"/>
  <c r="AU49" i="4"/>
  <c r="AT49" i="4"/>
  <c r="AN49" i="4"/>
  <c r="AG49" i="4"/>
  <c r="AD49" i="4"/>
  <c r="Z49" i="4"/>
  <c r="W49" i="4"/>
  <c r="P49" i="4"/>
  <c r="I49" i="4"/>
  <c r="G49" i="4"/>
  <c r="AY48" i="4"/>
  <c r="AX48" i="4"/>
  <c r="AW48" i="4"/>
  <c r="AV48" i="4"/>
  <c r="AU48" i="4"/>
  <c r="AT48" i="4"/>
  <c r="AM48" i="4"/>
  <c r="AF48" i="4"/>
  <c r="AC48" i="4"/>
  <c r="AB48" i="4"/>
  <c r="Y48" i="4"/>
  <c r="V48" i="4"/>
  <c r="U48" i="4"/>
  <c r="P48" i="4"/>
  <c r="H48" i="4"/>
  <c r="F48" i="4"/>
  <c r="AY47" i="4"/>
  <c r="AX47" i="4"/>
  <c r="AU47" i="4"/>
  <c r="AT47" i="4"/>
  <c r="P47" i="4"/>
  <c r="BA46" i="4"/>
  <c r="AZ46" i="4"/>
  <c r="AY46" i="4"/>
  <c r="AX46" i="4"/>
  <c r="AW46" i="4"/>
  <c r="AV46" i="4"/>
  <c r="AU46" i="4"/>
  <c r="AT46" i="4"/>
  <c r="AN46" i="4"/>
  <c r="AG46" i="4"/>
  <c r="AD46" i="4"/>
  <c r="Z46" i="4"/>
  <c r="W46" i="4"/>
  <c r="P46" i="4"/>
  <c r="I46" i="4"/>
  <c r="G46" i="4"/>
  <c r="AY45" i="4"/>
  <c r="AX45" i="4"/>
  <c r="AW45" i="4"/>
  <c r="AV45" i="4"/>
  <c r="AU45" i="4"/>
  <c r="AT45" i="4"/>
  <c r="AM45" i="4"/>
  <c r="AF45" i="4"/>
  <c r="AC45" i="4"/>
  <c r="AB45" i="4"/>
  <c r="Y45" i="4"/>
  <c r="V45" i="4"/>
  <c r="U45" i="4"/>
  <c r="P45" i="4"/>
  <c r="H45" i="4"/>
  <c r="F45" i="4"/>
  <c r="AY44" i="4"/>
  <c r="AX44" i="4"/>
  <c r="AU44" i="4"/>
  <c r="AT44" i="4"/>
  <c r="P44" i="4"/>
  <c r="BA43" i="4"/>
  <c r="AZ43" i="4"/>
  <c r="AY43" i="4"/>
  <c r="AX43" i="4"/>
  <c r="AW43" i="4"/>
  <c r="AV43" i="4"/>
  <c r="AU43" i="4"/>
  <c r="AT43" i="4"/>
  <c r="AN43" i="4"/>
  <c r="AG43" i="4"/>
  <c r="AD43" i="4"/>
  <c r="Z43" i="4"/>
  <c r="W43" i="4"/>
  <c r="P43" i="4"/>
  <c r="I43" i="4"/>
  <c r="G43" i="4"/>
  <c r="AY42" i="4"/>
  <c r="AX42" i="4"/>
  <c r="AW42" i="4"/>
  <c r="AV42" i="4"/>
  <c r="AU42" i="4"/>
  <c r="AT42" i="4"/>
  <c r="AM42" i="4"/>
  <c r="AF42" i="4"/>
  <c r="AC42" i="4"/>
  <c r="AB42" i="4"/>
  <c r="Y42" i="4"/>
  <c r="V42" i="4"/>
  <c r="U42" i="4"/>
  <c r="P42" i="4"/>
  <c r="H42" i="4"/>
  <c r="F42" i="4"/>
  <c r="AY41" i="4"/>
  <c r="AX41" i="4"/>
  <c r="AU41" i="4"/>
  <c r="AT41" i="4"/>
  <c r="P41" i="4"/>
  <c r="BA40" i="4"/>
  <c r="AZ40" i="4"/>
  <c r="AY40" i="4"/>
  <c r="AX40" i="4"/>
  <c r="AW40" i="4"/>
  <c r="AV40" i="4"/>
  <c r="AU40" i="4"/>
  <c r="AT40" i="4"/>
  <c r="AN40" i="4"/>
  <c r="AG40" i="4"/>
  <c r="AD40" i="4"/>
  <c r="Z40" i="4"/>
  <c r="W40" i="4"/>
  <c r="P40" i="4"/>
  <c r="I40" i="4"/>
  <c r="G40" i="4"/>
  <c r="AY39" i="4"/>
  <c r="AX39" i="4"/>
  <c r="AW39" i="4"/>
  <c r="AV39" i="4"/>
  <c r="AU39" i="4"/>
  <c r="AT39" i="4"/>
  <c r="AM39" i="4"/>
  <c r="AF39" i="4"/>
  <c r="AC39" i="4"/>
  <c r="AB39" i="4"/>
  <c r="Y39" i="4"/>
  <c r="V39" i="4"/>
  <c r="U39" i="4"/>
  <c r="P39" i="4"/>
  <c r="H39" i="4"/>
  <c r="F39" i="4"/>
  <c r="AY37" i="4"/>
  <c r="AX37" i="4"/>
  <c r="AU37" i="4"/>
  <c r="AT37" i="4"/>
  <c r="P37" i="4"/>
  <c r="BA36" i="4"/>
  <c r="AZ36" i="4"/>
  <c r="AY36" i="4"/>
  <c r="AX36" i="4"/>
  <c r="AW36" i="4"/>
  <c r="AV36" i="4"/>
  <c r="AU36" i="4"/>
  <c r="AT36" i="4"/>
  <c r="AN36" i="4"/>
  <c r="AG36" i="4"/>
  <c r="AD36" i="4"/>
  <c r="Z36" i="4"/>
  <c r="W36" i="4"/>
  <c r="P36" i="4"/>
  <c r="I36" i="4"/>
  <c r="G36" i="4"/>
  <c r="AY35" i="4"/>
  <c r="AX35" i="4"/>
  <c r="AW35" i="4"/>
  <c r="AV35" i="4"/>
  <c r="AU35" i="4"/>
  <c r="AT35" i="4"/>
  <c r="AM35" i="4"/>
  <c r="AF35" i="4"/>
  <c r="AC35" i="4"/>
  <c r="AB35" i="4"/>
  <c r="Y35" i="4"/>
  <c r="V35" i="4"/>
  <c r="U35" i="4"/>
  <c r="P35" i="4"/>
  <c r="H35" i="4"/>
  <c r="F35" i="4"/>
  <c r="AY34" i="4"/>
  <c r="AX34" i="4"/>
  <c r="AU34" i="4"/>
  <c r="AT34" i="4"/>
  <c r="P34" i="4"/>
  <c r="BA33" i="4"/>
  <c r="AZ33" i="4"/>
  <c r="AY33" i="4"/>
  <c r="AX33" i="4"/>
  <c r="AW33" i="4"/>
  <c r="AV33" i="4"/>
  <c r="AU33" i="4"/>
  <c r="AT33" i="4"/>
  <c r="AN33" i="4"/>
  <c r="AG33" i="4"/>
  <c r="AD33" i="4"/>
  <c r="Z33" i="4"/>
  <c r="W33" i="4"/>
  <c r="P33" i="4"/>
  <c r="I33" i="4"/>
  <c r="G33" i="4"/>
  <c r="AY32" i="4"/>
  <c r="AX32" i="4"/>
  <c r="AW32" i="4"/>
  <c r="AV32" i="4"/>
  <c r="AU32" i="4"/>
  <c r="AT32" i="4"/>
  <c r="AM32" i="4"/>
  <c r="AF32" i="4"/>
  <c r="AC32" i="4"/>
  <c r="AB32" i="4"/>
  <c r="Y32" i="4"/>
  <c r="V32" i="4"/>
  <c r="U32" i="4"/>
  <c r="P32" i="4"/>
  <c r="H32" i="4"/>
  <c r="F32" i="4"/>
  <c r="AY30" i="4"/>
  <c r="AX30" i="4"/>
  <c r="AU30" i="4"/>
  <c r="AT30" i="4"/>
  <c r="P30" i="4"/>
  <c r="BA29" i="4"/>
  <c r="AZ29" i="4"/>
  <c r="AY29" i="4"/>
  <c r="AX29" i="4"/>
  <c r="AW29" i="4"/>
  <c r="AV29" i="4"/>
  <c r="AU29" i="4"/>
  <c r="AT29" i="4"/>
  <c r="AN29" i="4"/>
  <c r="AG29" i="4"/>
  <c r="AD29" i="4"/>
  <c r="Z29" i="4"/>
  <c r="W29" i="4"/>
  <c r="P29" i="4"/>
  <c r="I29" i="4"/>
  <c r="G29" i="4"/>
  <c r="AY28" i="4"/>
  <c r="AX28" i="4"/>
  <c r="AW28" i="4"/>
  <c r="AV28" i="4"/>
  <c r="AU28" i="4"/>
  <c r="AT28" i="4"/>
  <c r="AM28" i="4"/>
  <c r="AF28" i="4"/>
  <c r="AC28" i="4"/>
  <c r="AB28" i="4"/>
  <c r="Y28" i="4"/>
  <c r="V28" i="4"/>
  <c r="U28" i="4"/>
  <c r="P28" i="4"/>
  <c r="H28" i="4"/>
  <c r="F28" i="4"/>
  <c r="AY27" i="4"/>
  <c r="AX27" i="4"/>
  <c r="AU27" i="4"/>
  <c r="AT27" i="4"/>
  <c r="P27" i="4"/>
  <c r="BA26" i="4"/>
  <c r="AZ26" i="4"/>
  <c r="AY26" i="4"/>
  <c r="AX26" i="4"/>
  <c r="AW26" i="4"/>
  <c r="AV26" i="4"/>
  <c r="AU26" i="4"/>
  <c r="AT26" i="4"/>
  <c r="AN26" i="4"/>
  <c r="AG26" i="4"/>
  <c r="AD26" i="4"/>
  <c r="Z26" i="4"/>
  <c r="W26" i="4"/>
  <c r="P26" i="4"/>
  <c r="I26" i="4"/>
  <c r="G26" i="4"/>
  <c r="AY25" i="4"/>
  <c r="AX25" i="4"/>
  <c r="AW25" i="4"/>
  <c r="AV25" i="4"/>
  <c r="AU25" i="4"/>
  <c r="AT25" i="4"/>
  <c r="AM25" i="4"/>
  <c r="AF25" i="4"/>
  <c r="AC25" i="4"/>
  <c r="AB25" i="4"/>
  <c r="Y25" i="4"/>
  <c r="V25" i="4"/>
  <c r="U25" i="4"/>
  <c r="P25" i="4"/>
  <c r="H25" i="4"/>
  <c r="F25" i="4"/>
  <c r="AY23" i="4"/>
  <c r="AX23" i="4"/>
  <c r="AU23" i="4"/>
  <c r="AT23" i="4"/>
  <c r="P23" i="4"/>
  <c r="BA22" i="4"/>
  <c r="AZ22" i="4"/>
  <c r="AY22" i="4"/>
  <c r="AX22" i="4"/>
  <c r="AW22" i="4"/>
  <c r="AV22" i="4"/>
  <c r="AU22" i="4"/>
  <c r="AT22" i="4"/>
  <c r="AN22" i="4"/>
  <c r="AG22" i="4"/>
  <c r="AD22" i="4"/>
  <c r="Z22" i="4"/>
  <c r="W22" i="4"/>
  <c r="P22" i="4"/>
  <c r="I22" i="4"/>
  <c r="G22" i="4"/>
  <c r="AY21" i="4"/>
  <c r="AX21" i="4"/>
  <c r="AW21" i="4"/>
  <c r="AV21" i="4"/>
  <c r="AU21" i="4"/>
  <c r="AT21" i="4"/>
  <c r="AM21" i="4"/>
  <c r="AF21" i="4"/>
  <c r="AC21" i="4"/>
  <c r="AB21" i="4"/>
  <c r="Y21" i="4"/>
  <c r="V21" i="4"/>
  <c r="U21" i="4"/>
  <c r="P21" i="4"/>
  <c r="H21" i="4"/>
  <c r="F21" i="4"/>
  <c r="AY19" i="4"/>
  <c r="AX19" i="4"/>
  <c r="AU19" i="4"/>
  <c r="AT19" i="4"/>
  <c r="P19" i="4"/>
  <c r="BA18" i="4"/>
  <c r="AZ18" i="4"/>
  <c r="AY18" i="4"/>
  <c r="AX18" i="4"/>
  <c r="AW18" i="4"/>
  <c r="AV18" i="4"/>
  <c r="AU18" i="4"/>
  <c r="AT18" i="4"/>
  <c r="AN18" i="4"/>
  <c r="AG18" i="4"/>
  <c r="AD18" i="4"/>
  <c r="Z18" i="4"/>
  <c r="W18" i="4"/>
  <c r="P18" i="4"/>
  <c r="I18" i="4"/>
  <c r="G18" i="4"/>
  <c r="AY17" i="4"/>
  <c r="AX17" i="4"/>
  <c r="AW17" i="4"/>
  <c r="AV17" i="4"/>
  <c r="AU17" i="4"/>
  <c r="AT17" i="4"/>
  <c r="AM17" i="4"/>
  <c r="AF17" i="4"/>
  <c r="AC17" i="4"/>
  <c r="AB17" i="4"/>
  <c r="Y17" i="4"/>
  <c r="V17" i="4"/>
  <c r="U17" i="4"/>
  <c r="P17" i="4"/>
  <c r="H17" i="4"/>
  <c r="F17" i="4"/>
  <c r="AY16" i="4"/>
  <c r="AX16" i="4"/>
  <c r="AU16" i="4"/>
  <c r="AT16" i="4"/>
  <c r="P16" i="4"/>
  <c r="BA15" i="4"/>
  <c r="AZ15" i="4"/>
  <c r="AY15" i="4"/>
  <c r="AX15" i="4"/>
  <c r="AW15" i="4"/>
  <c r="AV15" i="4"/>
  <c r="AU15" i="4"/>
  <c r="AT15" i="4"/>
  <c r="AN15" i="4"/>
  <c r="AG15" i="4"/>
  <c r="AD15" i="4"/>
  <c r="Z15" i="4"/>
  <c r="W15" i="4"/>
  <c r="P15" i="4"/>
  <c r="I15" i="4"/>
  <c r="G15" i="4"/>
  <c r="AY14" i="4"/>
  <c r="AX14" i="4"/>
  <c r="AW14" i="4"/>
  <c r="AV14" i="4"/>
  <c r="AU14" i="4"/>
  <c r="AT14" i="4"/>
  <c r="AM14" i="4"/>
  <c r="AF14" i="4"/>
  <c r="AC14" i="4"/>
  <c r="AB14" i="4"/>
  <c r="Y14" i="4"/>
  <c r="V14" i="4"/>
  <c r="U14" i="4"/>
  <c r="P14" i="4"/>
  <c r="H14" i="4"/>
  <c r="F14" i="4"/>
  <c r="AY13" i="4"/>
  <c r="AX13" i="4"/>
  <c r="AU13" i="4"/>
  <c r="AT13" i="4"/>
  <c r="P13" i="4"/>
  <c r="BA12" i="4"/>
  <c r="AZ12" i="4"/>
  <c r="AY12" i="4"/>
  <c r="AX12" i="4"/>
  <c r="AW12" i="4"/>
  <c r="AV12" i="4"/>
  <c r="AU12" i="4"/>
  <c r="AT12" i="4"/>
  <c r="AN12" i="4"/>
  <c r="AG12" i="4"/>
  <c r="AD12" i="4"/>
  <c r="Z12" i="4"/>
  <c r="W12" i="4"/>
  <c r="P12" i="4"/>
  <c r="I12" i="4"/>
  <c r="G12" i="4"/>
  <c r="AY11" i="4"/>
  <c r="AX11" i="4"/>
  <c r="AW11" i="4"/>
  <c r="AV11" i="4"/>
  <c r="AU11" i="4"/>
  <c r="AT11" i="4"/>
  <c r="AM11" i="4"/>
  <c r="AF11" i="4"/>
  <c r="AC11" i="4"/>
  <c r="AB11" i="4"/>
  <c r="Y11" i="4"/>
  <c r="V11" i="4"/>
  <c r="U11" i="4"/>
  <c r="P11" i="4"/>
  <c r="H11" i="4"/>
  <c r="F11" i="4"/>
  <c r="AY30" i="2"/>
  <c r="AX30" i="2"/>
  <c r="AU30" i="2"/>
  <c r="AT30" i="2"/>
  <c r="P30" i="2"/>
  <c r="BA29" i="2"/>
  <c r="AZ29" i="2"/>
  <c r="AY29" i="2"/>
  <c r="AX29" i="2"/>
  <c r="AW29" i="2"/>
  <c r="AV29" i="2"/>
  <c r="AU29" i="2"/>
  <c r="AT29" i="2"/>
  <c r="AN29" i="2"/>
  <c r="AG29" i="2"/>
  <c r="AD29" i="2"/>
  <c r="Z29" i="2"/>
  <c r="W29" i="2"/>
  <c r="P29" i="2"/>
  <c r="I29" i="2"/>
  <c r="G29" i="2"/>
  <c r="AY28" i="2"/>
  <c r="AX28" i="2"/>
  <c r="AW28" i="2"/>
  <c r="AV28" i="2"/>
  <c r="AU28" i="2"/>
  <c r="AT28" i="2"/>
  <c r="AM28" i="2"/>
  <c r="AF28" i="2"/>
  <c r="AC28" i="2"/>
  <c r="AB28" i="2"/>
  <c r="Y28" i="2"/>
  <c r="V28" i="2"/>
  <c r="U28" i="2"/>
  <c r="P28" i="2"/>
  <c r="H28" i="2"/>
  <c r="F28" i="2"/>
  <c r="AY27" i="2"/>
  <c r="AX27" i="2"/>
  <c r="AU27" i="2"/>
  <c r="AT27" i="2"/>
  <c r="P27" i="2"/>
  <c r="BA26" i="2"/>
  <c r="AZ26" i="2"/>
  <c r="AY26" i="2"/>
  <c r="AX26" i="2"/>
  <c r="AW26" i="2"/>
  <c r="AV26" i="2"/>
  <c r="AU26" i="2"/>
  <c r="AT26" i="2"/>
  <c r="AN26" i="2"/>
  <c r="AG26" i="2"/>
  <c r="AD26" i="2"/>
  <c r="Z26" i="2"/>
  <c r="W26" i="2"/>
  <c r="P26" i="2"/>
  <c r="I26" i="2"/>
  <c r="G26" i="2"/>
  <c r="AY25" i="2"/>
  <c r="AX25" i="2"/>
  <c r="AW25" i="2"/>
  <c r="AV25" i="2"/>
  <c r="AU25" i="2"/>
  <c r="AT25" i="2"/>
  <c r="AM25" i="2"/>
  <c r="AF25" i="2"/>
  <c r="AC25" i="2"/>
  <c r="AB25" i="2"/>
  <c r="Y25" i="2"/>
  <c r="V25" i="2"/>
  <c r="U25" i="2"/>
  <c r="P25" i="2"/>
  <c r="H25" i="2"/>
  <c r="F25" i="2"/>
  <c r="AY23" i="2"/>
  <c r="AX23" i="2"/>
  <c r="AU23" i="2"/>
  <c r="AT23" i="2"/>
  <c r="P23" i="2"/>
  <c r="BA22" i="2"/>
  <c r="AZ22" i="2"/>
  <c r="AY22" i="2"/>
  <c r="AX22" i="2"/>
  <c r="AW22" i="2"/>
  <c r="AV22" i="2"/>
  <c r="AU22" i="2"/>
  <c r="AT22" i="2"/>
  <c r="AN22" i="2"/>
  <c r="AG22" i="2"/>
  <c r="AD22" i="2"/>
  <c r="Z22" i="2"/>
  <c r="W22" i="2"/>
  <c r="P22" i="2"/>
  <c r="I22" i="2"/>
  <c r="G22" i="2"/>
  <c r="AY21" i="2"/>
  <c r="AX21" i="2"/>
  <c r="AW21" i="2"/>
  <c r="AV21" i="2"/>
  <c r="AU21" i="2"/>
  <c r="AT21" i="2"/>
  <c r="AM21" i="2"/>
  <c r="AF21" i="2"/>
  <c r="AC21" i="2"/>
  <c r="AB21" i="2"/>
  <c r="Y21" i="2"/>
  <c r="V21" i="2"/>
  <c r="U21" i="2"/>
  <c r="P21" i="2"/>
  <c r="H21" i="2"/>
  <c r="F21" i="2"/>
  <c r="AY20" i="2"/>
  <c r="AX20" i="2"/>
  <c r="AU20" i="2"/>
  <c r="AT20" i="2"/>
  <c r="P20" i="2"/>
  <c r="BA19" i="2"/>
  <c r="AZ19" i="2"/>
  <c r="AY19" i="2"/>
  <c r="AX19" i="2"/>
  <c r="AW19" i="2"/>
  <c r="AV19" i="2"/>
  <c r="AU19" i="2"/>
  <c r="AT19" i="2"/>
  <c r="AN19" i="2"/>
  <c r="AG19" i="2"/>
  <c r="AD19" i="2"/>
  <c r="Z19" i="2"/>
  <c r="W19" i="2"/>
  <c r="P19" i="2"/>
  <c r="I19" i="2"/>
  <c r="G19" i="2"/>
  <c r="AY18" i="2"/>
  <c r="AX18" i="2"/>
  <c r="AW18" i="2"/>
  <c r="AV18" i="2"/>
  <c r="AU18" i="2"/>
  <c r="AT18" i="2"/>
  <c r="AM18" i="2"/>
  <c r="AF18" i="2"/>
  <c r="AC18" i="2"/>
  <c r="AB18" i="2"/>
  <c r="Y18" i="2"/>
  <c r="V18" i="2"/>
  <c r="U18" i="2"/>
  <c r="P18" i="2"/>
  <c r="H18" i="2"/>
  <c r="F18" i="2"/>
  <c r="AY17" i="2"/>
  <c r="AX17" i="2"/>
  <c r="AU17" i="2"/>
  <c r="AT17" i="2"/>
  <c r="P17" i="2"/>
  <c r="BA16" i="2"/>
  <c r="AZ16" i="2"/>
  <c r="AY16" i="2"/>
  <c r="AX16" i="2"/>
  <c r="AW16" i="2"/>
  <c r="AV16" i="2"/>
  <c r="AU16" i="2"/>
  <c r="AT16" i="2"/>
  <c r="AN16" i="2"/>
  <c r="AG16" i="2"/>
  <c r="AD16" i="2"/>
  <c r="Z16" i="2"/>
  <c r="W16" i="2"/>
  <c r="P16" i="2"/>
  <c r="I16" i="2"/>
  <c r="G16" i="2"/>
  <c r="AY15" i="2"/>
  <c r="AX15" i="2"/>
  <c r="AW15" i="2"/>
  <c r="AV15" i="2"/>
  <c r="AU15" i="2"/>
  <c r="AT15" i="2"/>
  <c r="AM15" i="2"/>
  <c r="AF15" i="2"/>
  <c r="AC15" i="2"/>
  <c r="AB15" i="2"/>
  <c r="Y15" i="2"/>
  <c r="V15" i="2"/>
  <c r="U15" i="2"/>
  <c r="P15" i="2"/>
  <c r="H15" i="2"/>
  <c r="F15" i="2"/>
  <c r="AY12" i="2"/>
  <c r="AY13" i="2"/>
  <c r="AK11" i="2"/>
  <c r="AB11" i="2"/>
  <c r="U11" i="2"/>
  <c r="BA12" i="2"/>
  <c r="AZ12" i="2"/>
  <c r="AY11" i="2"/>
  <c r="AX13" i="2"/>
  <c r="AX12" i="2"/>
  <c r="AX11" i="2"/>
  <c r="AW12" i="2"/>
  <c r="AW11" i="2"/>
  <c r="AV12" i="2"/>
  <c r="AV11" i="2"/>
  <c r="AU11" i="2"/>
  <c r="E1" i="13" l="1"/>
  <c r="E2" i="13"/>
  <c r="B93" i="16"/>
  <c r="A93" i="16"/>
  <c r="B92" i="16"/>
  <c r="A92" i="16"/>
  <c r="B91" i="16"/>
  <c r="A91" i="16"/>
  <c r="B90" i="16"/>
  <c r="A90" i="16"/>
  <c r="B89" i="16"/>
  <c r="A89" i="16"/>
  <c r="B88" i="16"/>
  <c r="A88" i="16"/>
  <c r="B87" i="16"/>
  <c r="A87" i="16"/>
  <c r="B86" i="16"/>
  <c r="A86" i="16"/>
  <c r="B85" i="16"/>
  <c r="A85" i="16"/>
  <c r="B84" i="16"/>
  <c r="A84" i="16"/>
  <c r="B83" i="16"/>
  <c r="A83" i="16"/>
  <c r="B82" i="16"/>
  <c r="A82" i="16"/>
  <c r="B81" i="16"/>
  <c r="A81" i="16"/>
  <c r="B80" i="16"/>
  <c r="A80" i="16"/>
  <c r="B79" i="16"/>
  <c r="A79" i="16"/>
  <c r="B78" i="16"/>
  <c r="A78" i="16"/>
  <c r="B77" i="16"/>
  <c r="A77" i="16"/>
  <c r="B76" i="16"/>
  <c r="A76" i="16"/>
  <c r="B75" i="16"/>
  <c r="A75" i="16"/>
  <c r="B74" i="16"/>
  <c r="A74" i="16"/>
  <c r="B73" i="16"/>
  <c r="A73" i="16"/>
  <c r="B72" i="16"/>
  <c r="A72" i="16"/>
  <c r="B71" i="16"/>
  <c r="A71" i="16"/>
  <c r="B70" i="16"/>
  <c r="A70" i="16"/>
  <c r="B69" i="16"/>
  <c r="A69" i="16"/>
  <c r="B68" i="16"/>
  <c r="A68" i="16"/>
  <c r="B67" i="16"/>
  <c r="A67" i="16"/>
  <c r="B66" i="16"/>
  <c r="A66" i="16"/>
  <c r="B65" i="16"/>
  <c r="A65" i="16"/>
  <c r="B64" i="16"/>
  <c r="A64" i="16"/>
  <c r="B63" i="16"/>
  <c r="A63" i="16"/>
  <c r="B62" i="16"/>
  <c r="A62" i="16"/>
  <c r="B61" i="16"/>
  <c r="A61" i="16"/>
  <c r="B60" i="16"/>
  <c r="A60" i="16"/>
  <c r="B59" i="16"/>
  <c r="A59" i="16"/>
  <c r="B58" i="16"/>
  <c r="A58" i="16"/>
  <c r="B57" i="16"/>
  <c r="A57" i="16"/>
  <c r="B56" i="16"/>
  <c r="A56" i="16"/>
  <c r="B55" i="16"/>
  <c r="A55" i="16"/>
  <c r="B54" i="16"/>
  <c r="A54" i="16"/>
  <c r="B53" i="16"/>
  <c r="A53" i="16"/>
  <c r="B52" i="16"/>
  <c r="A52" i="16"/>
  <c r="B51" i="16"/>
  <c r="A51" i="16"/>
  <c r="B50" i="16"/>
  <c r="A50" i="16"/>
  <c r="B49" i="16"/>
  <c r="A49" i="16"/>
  <c r="B48" i="16"/>
  <c r="A48" i="16"/>
  <c r="B47" i="16"/>
  <c r="A47" i="16"/>
  <c r="B46" i="16"/>
  <c r="A46" i="16"/>
  <c r="B45" i="16"/>
  <c r="A45" i="16"/>
  <c r="B44" i="16"/>
  <c r="A44" i="16"/>
  <c r="B43" i="16"/>
  <c r="A43" i="16"/>
  <c r="B42" i="16"/>
  <c r="A42" i="16"/>
  <c r="B41" i="16"/>
  <c r="A41" i="16"/>
  <c r="B40" i="16"/>
  <c r="A40" i="16"/>
  <c r="B39" i="16"/>
  <c r="A39" i="16"/>
  <c r="B38" i="16"/>
  <c r="A38" i="16"/>
  <c r="B37" i="16"/>
  <c r="A37" i="16"/>
  <c r="B36" i="16"/>
  <c r="A36" i="16"/>
  <c r="B35" i="16"/>
  <c r="A35" i="16"/>
  <c r="B34" i="16"/>
  <c r="A34" i="16"/>
  <c r="B33" i="16"/>
  <c r="A33" i="16"/>
  <c r="B32" i="16"/>
  <c r="A32" i="16"/>
  <c r="B31" i="16"/>
  <c r="A31" i="16"/>
  <c r="B30" i="16"/>
  <c r="A30" i="16"/>
  <c r="B29" i="16"/>
  <c r="A29" i="16"/>
  <c r="B28" i="16"/>
  <c r="A28" i="16"/>
  <c r="B27" i="16"/>
  <c r="A27" i="16"/>
  <c r="B26" i="16"/>
  <c r="A26" i="16"/>
  <c r="B25" i="16"/>
  <c r="A25" i="16"/>
  <c r="B24" i="16"/>
  <c r="A24" i="16"/>
  <c r="B23" i="16"/>
  <c r="A23" i="16"/>
  <c r="B22" i="16"/>
  <c r="A22" i="16"/>
  <c r="B21" i="16"/>
  <c r="A21" i="16"/>
  <c r="B20" i="16"/>
  <c r="A20" i="16"/>
  <c r="B19" i="16"/>
  <c r="A19" i="16"/>
  <c r="B18" i="16"/>
  <c r="A18" i="16"/>
  <c r="B17" i="16"/>
  <c r="A17" i="16"/>
  <c r="B16" i="16"/>
  <c r="A16" i="16"/>
  <c r="B15" i="16"/>
  <c r="A15" i="16"/>
  <c r="B14" i="16"/>
  <c r="A14" i="16"/>
  <c r="B13" i="16"/>
  <c r="A13" i="16"/>
  <c r="B12" i="16"/>
  <c r="A12" i="16"/>
  <c r="B11" i="16"/>
  <c r="A11" i="16"/>
  <c r="B10" i="16"/>
  <c r="A10" i="16"/>
  <c r="B9" i="16"/>
  <c r="A9" i="16"/>
  <c r="B8" i="16"/>
  <c r="A8" i="16"/>
  <c r="B7" i="16"/>
  <c r="A7" i="16"/>
  <c r="B6" i="16"/>
  <c r="A6" i="16"/>
  <c r="B5" i="16"/>
  <c r="A5" i="16"/>
  <c r="B4" i="16"/>
  <c r="A4" i="16"/>
  <c r="AD93" i="16"/>
  <c r="AC93" i="16"/>
  <c r="AB93" i="16"/>
  <c r="AA93" i="16"/>
  <c r="Z93" i="16"/>
  <c r="Y93" i="16"/>
  <c r="X93" i="16"/>
  <c r="W93" i="16"/>
  <c r="V93" i="16"/>
  <c r="U93" i="16"/>
  <c r="T93" i="16"/>
  <c r="S93" i="16"/>
  <c r="R93" i="16"/>
  <c r="Q93" i="16"/>
  <c r="P93" i="16"/>
  <c r="O93" i="16"/>
  <c r="N93" i="16"/>
  <c r="M93" i="16"/>
  <c r="L93" i="16"/>
  <c r="K93" i="16"/>
  <c r="J93" i="16"/>
  <c r="I93" i="16"/>
  <c r="H93" i="16"/>
  <c r="G93" i="16"/>
  <c r="AD92" i="16"/>
  <c r="AC92" i="16"/>
  <c r="AB92" i="16"/>
  <c r="AA92" i="16"/>
  <c r="Z92" i="16"/>
  <c r="Y92" i="16"/>
  <c r="X92" i="16"/>
  <c r="W92" i="16"/>
  <c r="V92" i="16"/>
  <c r="U92" i="16"/>
  <c r="T92" i="16"/>
  <c r="S92" i="16"/>
  <c r="R92" i="16"/>
  <c r="Q92" i="16"/>
  <c r="P92" i="16"/>
  <c r="O92" i="16"/>
  <c r="N92" i="16"/>
  <c r="M92" i="16"/>
  <c r="L92" i="16"/>
  <c r="K92" i="16"/>
  <c r="J92" i="16"/>
  <c r="I92" i="16"/>
  <c r="H92" i="16"/>
  <c r="G92" i="16"/>
  <c r="AD91" i="16"/>
  <c r="AC91" i="16"/>
  <c r="AB91" i="16"/>
  <c r="X91" i="16"/>
  <c r="W91" i="16"/>
  <c r="V91" i="16"/>
  <c r="U91" i="16"/>
  <c r="T91" i="16"/>
  <c r="R91" i="16"/>
  <c r="Q91" i="16"/>
  <c r="P91" i="16"/>
  <c r="O91" i="16"/>
  <c r="M91" i="16"/>
  <c r="L91" i="16"/>
  <c r="K91" i="16"/>
  <c r="J91" i="16"/>
  <c r="I91" i="16"/>
  <c r="H91" i="16"/>
  <c r="G91" i="16"/>
  <c r="D91" i="16"/>
  <c r="F91" i="16"/>
  <c r="E91" i="16"/>
  <c r="C91" i="16"/>
  <c r="AD90" i="16"/>
  <c r="AC90" i="16"/>
  <c r="AB90" i="16"/>
  <c r="AA90" i="16"/>
  <c r="Z90" i="16"/>
  <c r="Y90" i="16"/>
  <c r="X90" i="16"/>
  <c r="W90" i="16"/>
  <c r="V90" i="16"/>
  <c r="U90" i="16"/>
  <c r="T90" i="16"/>
  <c r="S90" i="16"/>
  <c r="R90" i="16"/>
  <c r="Q90" i="16"/>
  <c r="P90" i="16"/>
  <c r="O90" i="16"/>
  <c r="N90" i="16"/>
  <c r="M90" i="16"/>
  <c r="L90" i="16"/>
  <c r="K90" i="16"/>
  <c r="J90" i="16"/>
  <c r="I90" i="16"/>
  <c r="H90" i="16"/>
  <c r="G90" i="16"/>
  <c r="AD89" i="16"/>
  <c r="AC89" i="16"/>
  <c r="AB89" i="16"/>
  <c r="AA89" i="16"/>
  <c r="Z89" i="16"/>
  <c r="Y89" i="16"/>
  <c r="X89" i="16"/>
  <c r="W89" i="16"/>
  <c r="V89" i="16"/>
  <c r="U89" i="16"/>
  <c r="T89" i="16"/>
  <c r="S89" i="16"/>
  <c r="R89" i="16"/>
  <c r="Q89" i="16"/>
  <c r="P89" i="16"/>
  <c r="O89" i="16"/>
  <c r="N89" i="16"/>
  <c r="M89" i="16"/>
  <c r="L89" i="16"/>
  <c r="K89" i="16"/>
  <c r="J89" i="16"/>
  <c r="I89" i="16"/>
  <c r="H89" i="16"/>
  <c r="G89" i="16"/>
  <c r="AD88" i="16"/>
  <c r="AC88" i="16"/>
  <c r="AB88" i="16"/>
  <c r="X88" i="16"/>
  <c r="W88" i="16"/>
  <c r="V88" i="16"/>
  <c r="U88" i="16"/>
  <c r="T88" i="16"/>
  <c r="R88" i="16"/>
  <c r="Q88" i="16"/>
  <c r="P88" i="16"/>
  <c r="O88" i="16"/>
  <c r="M88" i="16"/>
  <c r="L88" i="16"/>
  <c r="K88" i="16"/>
  <c r="J88" i="16"/>
  <c r="I88" i="16"/>
  <c r="H88" i="16"/>
  <c r="G88" i="16"/>
  <c r="F88" i="16"/>
  <c r="E88" i="16"/>
  <c r="AD87" i="16"/>
  <c r="AC87" i="16"/>
  <c r="AB87" i="16"/>
  <c r="AA87" i="16"/>
  <c r="Z87" i="16"/>
  <c r="Y87" i="16"/>
  <c r="X87" i="16"/>
  <c r="W87" i="16"/>
  <c r="V87" i="16"/>
  <c r="U87" i="16"/>
  <c r="T87" i="16"/>
  <c r="S87" i="16"/>
  <c r="R87" i="16"/>
  <c r="Q87" i="16"/>
  <c r="P87" i="16"/>
  <c r="O87" i="16"/>
  <c r="N87" i="16"/>
  <c r="M87" i="16"/>
  <c r="L87" i="16"/>
  <c r="K87" i="16"/>
  <c r="J87" i="16"/>
  <c r="I87" i="16"/>
  <c r="H87" i="16"/>
  <c r="G87" i="16"/>
  <c r="AD86" i="16"/>
  <c r="AC86" i="16"/>
  <c r="AB86" i="16"/>
  <c r="AA86" i="16"/>
  <c r="Z86" i="16"/>
  <c r="Y86" i="16"/>
  <c r="X86" i="16"/>
  <c r="W86" i="16"/>
  <c r="V86" i="16"/>
  <c r="U86" i="16"/>
  <c r="T86" i="16"/>
  <c r="S86" i="16"/>
  <c r="R86" i="16"/>
  <c r="Q86" i="16"/>
  <c r="P86" i="16"/>
  <c r="O86" i="16"/>
  <c r="N86" i="16"/>
  <c r="M86" i="16"/>
  <c r="L86" i="16"/>
  <c r="K86" i="16"/>
  <c r="J86" i="16"/>
  <c r="I86" i="16"/>
  <c r="H86" i="16"/>
  <c r="G86" i="16"/>
  <c r="AD85" i="16"/>
  <c r="AC85" i="16"/>
  <c r="AB85" i="16"/>
  <c r="X85" i="16"/>
  <c r="W85" i="16"/>
  <c r="V85" i="16"/>
  <c r="U85" i="16"/>
  <c r="T85" i="16"/>
  <c r="R85" i="16"/>
  <c r="Q85" i="16"/>
  <c r="P85" i="16"/>
  <c r="O85" i="16"/>
  <c r="M85" i="16"/>
  <c r="L85" i="16"/>
  <c r="K85" i="16"/>
  <c r="J85" i="16"/>
  <c r="I85" i="16"/>
  <c r="H85" i="16"/>
  <c r="G85" i="16"/>
  <c r="F85" i="16"/>
  <c r="E85" i="16"/>
  <c r="AD84" i="16"/>
  <c r="AC84" i="16"/>
  <c r="AB84" i="16"/>
  <c r="AA84" i="16"/>
  <c r="Z84" i="16"/>
  <c r="Y84" i="16"/>
  <c r="X84" i="16"/>
  <c r="W84" i="16"/>
  <c r="V84" i="16"/>
  <c r="U84" i="16"/>
  <c r="T84" i="16"/>
  <c r="S84" i="16"/>
  <c r="R84" i="16"/>
  <c r="Q84" i="16"/>
  <c r="P84" i="16"/>
  <c r="O84" i="16"/>
  <c r="N84" i="16"/>
  <c r="M84" i="16"/>
  <c r="L84" i="16"/>
  <c r="K84" i="16"/>
  <c r="J84" i="16"/>
  <c r="I84" i="16"/>
  <c r="H84" i="16"/>
  <c r="G84" i="16"/>
  <c r="AD83" i="16"/>
  <c r="AC83" i="16"/>
  <c r="AB83" i="16"/>
  <c r="AA83" i="16"/>
  <c r="Z83" i="16"/>
  <c r="Y83" i="16"/>
  <c r="X83" i="16"/>
  <c r="W83" i="16"/>
  <c r="V83" i="16"/>
  <c r="U83" i="16"/>
  <c r="T83" i="16"/>
  <c r="S83" i="16"/>
  <c r="R83" i="16"/>
  <c r="Q83" i="16"/>
  <c r="P83" i="16"/>
  <c r="O83" i="16"/>
  <c r="N83" i="16"/>
  <c r="M83" i="16"/>
  <c r="L83" i="16"/>
  <c r="K83" i="16"/>
  <c r="J83" i="16"/>
  <c r="I83" i="16"/>
  <c r="H83" i="16"/>
  <c r="G83" i="16"/>
  <c r="AD82" i="16"/>
  <c r="AC82" i="16"/>
  <c r="AB82" i="16"/>
  <c r="X82" i="16"/>
  <c r="W82" i="16"/>
  <c r="V82" i="16"/>
  <c r="U82" i="16"/>
  <c r="T82" i="16"/>
  <c r="R82" i="16"/>
  <c r="Q82" i="16"/>
  <c r="P82" i="16"/>
  <c r="O82" i="16"/>
  <c r="M82" i="16"/>
  <c r="L82" i="16"/>
  <c r="K82" i="16"/>
  <c r="J82" i="16"/>
  <c r="I82" i="16"/>
  <c r="H82" i="16"/>
  <c r="G82" i="16"/>
  <c r="D82" i="16"/>
  <c r="F82" i="16"/>
  <c r="E82" i="16"/>
  <c r="C82" i="16"/>
  <c r="AD81" i="16"/>
  <c r="AC81" i="16"/>
  <c r="AB81" i="16"/>
  <c r="AA81" i="16"/>
  <c r="Z81" i="16"/>
  <c r="Y81" i="16"/>
  <c r="X81" i="16"/>
  <c r="W81" i="16"/>
  <c r="V81" i="16"/>
  <c r="U81" i="16"/>
  <c r="T81" i="16"/>
  <c r="S81" i="16"/>
  <c r="R81" i="16"/>
  <c r="Q81" i="16"/>
  <c r="P81" i="16"/>
  <c r="O81" i="16"/>
  <c r="N81" i="16"/>
  <c r="M81" i="16"/>
  <c r="L81" i="16"/>
  <c r="K81" i="16"/>
  <c r="J81" i="16"/>
  <c r="I81" i="16"/>
  <c r="H81" i="16"/>
  <c r="G81" i="16"/>
  <c r="AD80" i="16"/>
  <c r="AC80" i="16"/>
  <c r="AB80" i="16"/>
  <c r="AA80" i="16"/>
  <c r="Z80" i="16"/>
  <c r="Y80" i="16"/>
  <c r="X80" i="16"/>
  <c r="W80" i="16"/>
  <c r="V80" i="16"/>
  <c r="U80" i="16"/>
  <c r="T80" i="16"/>
  <c r="S80" i="16"/>
  <c r="R80" i="16"/>
  <c r="Q80" i="16"/>
  <c r="P80" i="16"/>
  <c r="O80" i="16"/>
  <c r="N80" i="16"/>
  <c r="M80" i="16"/>
  <c r="L80" i="16"/>
  <c r="K80" i="16"/>
  <c r="J80" i="16"/>
  <c r="I80" i="16"/>
  <c r="H80" i="16"/>
  <c r="G80" i="16"/>
  <c r="AD79" i="16"/>
  <c r="AC79" i="16"/>
  <c r="AB79" i="16"/>
  <c r="X79" i="16"/>
  <c r="W79" i="16"/>
  <c r="V79" i="16"/>
  <c r="U79" i="16"/>
  <c r="T79" i="16"/>
  <c r="R79" i="16"/>
  <c r="Q79" i="16"/>
  <c r="P79" i="16"/>
  <c r="O79" i="16"/>
  <c r="M79" i="16"/>
  <c r="L79" i="16"/>
  <c r="K79" i="16"/>
  <c r="J79" i="16"/>
  <c r="I79" i="16"/>
  <c r="H79" i="16"/>
  <c r="G79" i="16"/>
  <c r="D79" i="16"/>
  <c r="F79" i="16"/>
  <c r="E79" i="16"/>
  <c r="C79" i="16"/>
  <c r="AD78" i="16"/>
  <c r="AC78" i="16"/>
  <c r="AB78" i="16"/>
  <c r="AA78" i="16"/>
  <c r="Z78" i="16"/>
  <c r="Y78" i="16"/>
  <c r="X78" i="16"/>
  <c r="W78" i="16"/>
  <c r="V78" i="16"/>
  <c r="U78" i="16"/>
  <c r="T78" i="16"/>
  <c r="S78" i="16"/>
  <c r="R78" i="16"/>
  <c r="Q78" i="16"/>
  <c r="P78" i="16"/>
  <c r="O78" i="16"/>
  <c r="N78" i="16"/>
  <c r="M78" i="16"/>
  <c r="L78" i="16"/>
  <c r="K78" i="16"/>
  <c r="J78" i="16"/>
  <c r="I78" i="16"/>
  <c r="H78" i="16"/>
  <c r="G78" i="16"/>
  <c r="AD77" i="16"/>
  <c r="AC77" i="16"/>
  <c r="AB77" i="16"/>
  <c r="AA77" i="16"/>
  <c r="Z77" i="16"/>
  <c r="Y77" i="16"/>
  <c r="X77" i="16"/>
  <c r="W77" i="16"/>
  <c r="V77" i="16"/>
  <c r="U77" i="16"/>
  <c r="T77" i="16"/>
  <c r="S77" i="16"/>
  <c r="R77" i="16"/>
  <c r="Q77" i="16"/>
  <c r="P77" i="16"/>
  <c r="O77" i="16"/>
  <c r="N77" i="16"/>
  <c r="M77" i="16"/>
  <c r="L77" i="16"/>
  <c r="K77" i="16"/>
  <c r="J77" i="16"/>
  <c r="I77" i="16"/>
  <c r="H77" i="16"/>
  <c r="G77" i="16"/>
  <c r="AD76" i="16"/>
  <c r="AC76" i="16"/>
  <c r="AB76" i="16"/>
  <c r="X76" i="16"/>
  <c r="W76" i="16"/>
  <c r="V76" i="16"/>
  <c r="U76" i="16"/>
  <c r="T76" i="16"/>
  <c r="R76" i="16"/>
  <c r="Q76" i="16"/>
  <c r="P76" i="16"/>
  <c r="O76" i="16"/>
  <c r="M76" i="16"/>
  <c r="L76" i="16"/>
  <c r="K76" i="16"/>
  <c r="J76" i="16"/>
  <c r="I76" i="16"/>
  <c r="H76" i="16"/>
  <c r="G76" i="16"/>
  <c r="D76" i="16"/>
  <c r="F76" i="16"/>
  <c r="E76" i="16"/>
  <c r="C76" i="16"/>
  <c r="AD75" i="16"/>
  <c r="AC75" i="16"/>
  <c r="AB75" i="16"/>
  <c r="AA75" i="16"/>
  <c r="Z75" i="16"/>
  <c r="Y75" i="16"/>
  <c r="X75" i="16"/>
  <c r="W75" i="16"/>
  <c r="V75" i="16"/>
  <c r="U75" i="16"/>
  <c r="T75" i="16"/>
  <c r="S75" i="16"/>
  <c r="R75" i="16"/>
  <c r="Q75" i="16"/>
  <c r="P75" i="16"/>
  <c r="O75" i="16"/>
  <c r="N75" i="16"/>
  <c r="M75" i="16"/>
  <c r="L75" i="16"/>
  <c r="K75" i="16"/>
  <c r="J75" i="16"/>
  <c r="I75" i="16"/>
  <c r="H75" i="16"/>
  <c r="G75" i="16"/>
  <c r="AD74" i="16"/>
  <c r="AC74" i="16"/>
  <c r="AB74" i="16"/>
  <c r="AA74" i="16"/>
  <c r="Z74" i="16"/>
  <c r="Y74" i="16"/>
  <c r="X74" i="16"/>
  <c r="W74" i="16"/>
  <c r="V74" i="16"/>
  <c r="U74" i="16"/>
  <c r="T74" i="16"/>
  <c r="S74" i="16"/>
  <c r="R74" i="16"/>
  <c r="Q74" i="16"/>
  <c r="P74" i="16"/>
  <c r="O74" i="16"/>
  <c r="N74" i="16"/>
  <c r="M74" i="16"/>
  <c r="L74" i="16"/>
  <c r="K74" i="16"/>
  <c r="J74" i="16"/>
  <c r="I74" i="16"/>
  <c r="H74" i="16"/>
  <c r="G74" i="16"/>
  <c r="AD73" i="16"/>
  <c r="AC73" i="16"/>
  <c r="AB73" i="16"/>
  <c r="X73" i="16"/>
  <c r="W73" i="16"/>
  <c r="V73" i="16"/>
  <c r="U73" i="16"/>
  <c r="T73" i="16"/>
  <c r="R73" i="16"/>
  <c r="Q73" i="16"/>
  <c r="P73" i="16"/>
  <c r="O73" i="16"/>
  <c r="M73" i="16"/>
  <c r="L73" i="16"/>
  <c r="K73" i="16"/>
  <c r="J73" i="16"/>
  <c r="I73" i="16"/>
  <c r="H73" i="16"/>
  <c r="G73" i="16"/>
  <c r="D73" i="16"/>
  <c r="F73" i="16"/>
  <c r="E73" i="16"/>
  <c r="C73" i="16"/>
  <c r="AD72" i="16"/>
  <c r="AC72" i="16"/>
  <c r="AB72" i="16"/>
  <c r="AA72" i="16"/>
  <c r="Z72" i="16"/>
  <c r="Y72" i="16"/>
  <c r="X72" i="16"/>
  <c r="W72" i="16"/>
  <c r="V72" i="16"/>
  <c r="U72" i="16"/>
  <c r="T72" i="16"/>
  <c r="S72" i="16"/>
  <c r="R72" i="16"/>
  <c r="Q72" i="16"/>
  <c r="P72" i="16"/>
  <c r="O72" i="16"/>
  <c r="N72" i="16"/>
  <c r="M72" i="16"/>
  <c r="L72" i="16"/>
  <c r="K72" i="16"/>
  <c r="J72" i="16"/>
  <c r="I72" i="16"/>
  <c r="H72" i="16"/>
  <c r="G72" i="16"/>
  <c r="AD71" i="16"/>
  <c r="AC71" i="16"/>
  <c r="AB71" i="16"/>
  <c r="AA71" i="16"/>
  <c r="Z71" i="16"/>
  <c r="Y71" i="16"/>
  <c r="X71" i="16"/>
  <c r="W71" i="16"/>
  <c r="V71" i="16"/>
  <c r="U71" i="16"/>
  <c r="T71" i="16"/>
  <c r="S71" i="16"/>
  <c r="R71" i="16"/>
  <c r="Q71" i="16"/>
  <c r="P71" i="16"/>
  <c r="O71" i="16"/>
  <c r="N71" i="16"/>
  <c r="M71" i="16"/>
  <c r="L71" i="16"/>
  <c r="K71" i="16"/>
  <c r="J71" i="16"/>
  <c r="I71" i="16"/>
  <c r="H71" i="16"/>
  <c r="G71" i="16"/>
  <c r="AD70" i="16"/>
  <c r="AC70" i="16"/>
  <c r="AB70" i="16"/>
  <c r="X70" i="16"/>
  <c r="W70" i="16"/>
  <c r="V70" i="16"/>
  <c r="U70" i="16"/>
  <c r="T70" i="16"/>
  <c r="R70" i="16"/>
  <c r="Q70" i="16"/>
  <c r="P70" i="16"/>
  <c r="O70" i="16"/>
  <c r="M70" i="16"/>
  <c r="L70" i="16"/>
  <c r="K70" i="16"/>
  <c r="J70" i="16"/>
  <c r="I70" i="16"/>
  <c r="H70" i="16"/>
  <c r="G70" i="16"/>
  <c r="D70" i="16"/>
  <c r="F70" i="16"/>
  <c r="E70" i="16"/>
  <c r="AD69" i="16"/>
  <c r="AC69" i="16"/>
  <c r="AB69" i="16"/>
  <c r="AA69" i="16"/>
  <c r="Z69" i="16"/>
  <c r="Y69" i="16"/>
  <c r="X69" i="16"/>
  <c r="W69" i="16"/>
  <c r="V69" i="16"/>
  <c r="U69" i="16"/>
  <c r="T69" i="16"/>
  <c r="S69" i="16"/>
  <c r="R69" i="16"/>
  <c r="Q69" i="16"/>
  <c r="P69" i="16"/>
  <c r="O69" i="16"/>
  <c r="N69" i="16"/>
  <c r="M69" i="16"/>
  <c r="L69" i="16"/>
  <c r="K69" i="16"/>
  <c r="J69" i="16"/>
  <c r="I69" i="16"/>
  <c r="H69" i="16"/>
  <c r="G69" i="16"/>
  <c r="D69" i="16"/>
  <c r="AD68" i="16"/>
  <c r="AC68" i="16"/>
  <c r="AB68" i="16"/>
  <c r="AA68" i="16"/>
  <c r="Z68" i="16"/>
  <c r="Y68" i="16"/>
  <c r="X68" i="16"/>
  <c r="W68" i="16"/>
  <c r="V68" i="16"/>
  <c r="U68" i="16"/>
  <c r="T68" i="16"/>
  <c r="S68" i="16"/>
  <c r="R68" i="16"/>
  <c r="Q68" i="16"/>
  <c r="P68" i="16"/>
  <c r="O68" i="16"/>
  <c r="N68" i="16"/>
  <c r="M68" i="16"/>
  <c r="L68" i="16"/>
  <c r="K68" i="16"/>
  <c r="J68" i="16"/>
  <c r="I68" i="16"/>
  <c r="H68" i="16"/>
  <c r="G68" i="16"/>
  <c r="AD67" i="16"/>
  <c r="AC67" i="16"/>
  <c r="AB67" i="16"/>
  <c r="X67" i="16"/>
  <c r="W67" i="16"/>
  <c r="V67" i="16"/>
  <c r="U67" i="16"/>
  <c r="T67" i="16"/>
  <c r="R67" i="16"/>
  <c r="Q67" i="16"/>
  <c r="P67" i="16"/>
  <c r="O67" i="16"/>
  <c r="M67" i="16"/>
  <c r="L67" i="16"/>
  <c r="K67" i="16"/>
  <c r="J67" i="16"/>
  <c r="I67" i="16"/>
  <c r="H67" i="16"/>
  <c r="G67" i="16"/>
  <c r="D67" i="16"/>
  <c r="F67" i="16"/>
  <c r="E67" i="16"/>
  <c r="C67" i="16"/>
  <c r="AD66" i="16"/>
  <c r="AC66" i="16"/>
  <c r="AB66" i="16"/>
  <c r="AA66" i="16"/>
  <c r="Z66" i="16"/>
  <c r="Y66" i="16"/>
  <c r="X66" i="16"/>
  <c r="W66" i="16"/>
  <c r="V66" i="16"/>
  <c r="U66" i="16"/>
  <c r="T66" i="16"/>
  <c r="S66" i="16"/>
  <c r="R66" i="16"/>
  <c r="Q66" i="16"/>
  <c r="P66" i="16"/>
  <c r="O66" i="16"/>
  <c r="N66" i="16"/>
  <c r="M66" i="16"/>
  <c r="L66" i="16"/>
  <c r="K66" i="16"/>
  <c r="J66" i="16"/>
  <c r="I66" i="16"/>
  <c r="H66" i="16"/>
  <c r="G66" i="16"/>
  <c r="AD65" i="16"/>
  <c r="AC65" i="16"/>
  <c r="AB65" i="16"/>
  <c r="AA65" i="16"/>
  <c r="Z65" i="16"/>
  <c r="Y65" i="16"/>
  <c r="X65" i="16"/>
  <c r="W65" i="16"/>
  <c r="V65" i="16"/>
  <c r="U65" i="16"/>
  <c r="T65" i="16"/>
  <c r="S65" i="16"/>
  <c r="R65" i="16"/>
  <c r="Q65" i="16"/>
  <c r="P65" i="16"/>
  <c r="O65" i="16"/>
  <c r="N65" i="16"/>
  <c r="M65" i="16"/>
  <c r="L65" i="16"/>
  <c r="K65" i="16"/>
  <c r="J65" i="16"/>
  <c r="I65" i="16"/>
  <c r="H65" i="16"/>
  <c r="G65" i="16"/>
  <c r="AD64" i="16"/>
  <c r="AC64" i="16"/>
  <c r="AB64" i="16"/>
  <c r="X64" i="16"/>
  <c r="W64" i="16"/>
  <c r="V64" i="16"/>
  <c r="U64" i="16"/>
  <c r="T64" i="16"/>
  <c r="R64" i="16"/>
  <c r="Q64" i="16"/>
  <c r="P64" i="16"/>
  <c r="O64" i="16"/>
  <c r="M64" i="16"/>
  <c r="L64" i="16"/>
  <c r="K64" i="16"/>
  <c r="J64" i="16"/>
  <c r="I64" i="16"/>
  <c r="H64" i="16"/>
  <c r="G64" i="16"/>
  <c r="D64" i="16"/>
  <c r="F64" i="16"/>
  <c r="E64" i="16"/>
  <c r="C64" i="16"/>
  <c r="AD63" i="16"/>
  <c r="AC63" i="16"/>
  <c r="AB63" i="16"/>
  <c r="AA63" i="16"/>
  <c r="Z63" i="16"/>
  <c r="Y63" i="16"/>
  <c r="X63" i="16"/>
  <c r="W63" i="16"/>
  <c r="V63" i="16"/>
  <c r="U63" i="16"/>
  <c r="T63" i="16"/>
  <c r="S63" i="16"/>
  <c r="R63" i="16"/>
  <c r="Q63" i="16"/>
  <c r="P63" i="16"/>
  <c r="O63" i="16"/>
  <c r="N63" i="16"/>
  <c r="M63" i="16"/>
  <c r="L63" i="16"/>
  <c r="K63" i="16"/>
  <c r="J63" i="16"/>
  <c r="I63" i="16"/>
  <c r="H63" i="16"/>
  <c r="G63" i="16"/>
  <c r="AD62" i="16"/>
  <c r="AC62" i="16"/>
  <c r="AB62" i="16"/>
  <c r="AA62" i="16"/>
  <c r="Z62" i="16"/>
  <c r="Y62" i="16"/>
  <c r="X62" i="16"/>
  <c r="W62" i="16"/>
  <c r="V62" i="16"/>
  <c r="U62" i="16"/>
  <c r="T62" i="16"/>
  <c r="S62" i="16"/>
  <c r="R62" i="16"/>
  <c r="Q62" i="16"/>
  <c r="P62" i="16"/>
  <c r="O62" i="16"/>
  <c r="N62" i="16"/>
  <c r="M62" i="16"/>
  <c r="L62" i="16"/>
  <c r="K62" i="16"/>
  <c r="J62" i="16"/>
  <c r="I62" i="16"/>
  <c r="H62" i="16"/>
  <c r="G62" i="16"/>
  <c r="AD61" i="16"/>
  <c r="AC61" i="16"/>
  <c r="AB61" i="16"/>
  <c r="X61" i="16"/>
  <c r="W61" i="16"/>
  <c r="V61" i="16"/>
  <c r="U61" i="16"/>
  <c r="T61" i="16"/>
  <c r="R61" i="16"/>
  <c r="Q61" i="16"/>
  <c r="P61" i="16"/>
  <c r="O61" i="16"/>
  <c r="M61" i="16"/>
  <c r="L61" i="16"/>
  <c r="K61" i="16"/>
  <c r="J61" i="16"/>
  <c r="I61" i="16"/>
  <c r="H61" i="16"/>
  <c r="G61" i="16"/>
  <c r="D61" i="16"/>
  <c r="F61" i="16"/>
  <c r="E61" i="16"/>
  <c r="C61" i="16"/>
  <c r="AD60" i="16"/>
  <c r="AC60" i="16"/>
  <c r="AB60" i="16"/>
  <c r="AA60" i="16"/>
  <c r="Z60" i="16"/>
  <c r="Y60" i="16"/>
  <c r="X60" i="16"/>
  <c r="W60" i="16"/>
  <c r="V60" i="16"/>
  <c r="U60" i="16"/>
  <c r="T60" i="16"/>
  <c r="S60" i="16"/>
  <c r="R60" i="16"/>
  <c r="Q60" i="16"/>
  <c r="P60" i="16"/>
  <c r="O60" i="16"/>
  <c r="N60" i="16"/>
  <c r="M60" i="16"/>
  <c r="L60" i="16"/>
  <c r="K60" i="16"/>
  <c r="J60" i="16"/>
  <c r="I60" i="16"/>
  <c r="H60" i="16"/>
  <c r="G60" i="16"/>
  <c r="AD59" i="16"/>
  <c r="AC59" i="16"/>
  <c r="AB59" i="16"/>
  <c r="AA59" i="16"/>
  <c r="Z59" i="16"/>
  <c r="Y59" i="16"/>
  <c r="X59" i="16"/>
  <c r="W59" i="16"/>
  <c r="V59" i="16"/>
  <c r="U59" i="16"/>
  <c r="T59" i="16"/>
  <c r="S59" i="16"/>
  <c r="R59" i="16"/>
  <c r="Q59" i="16"/>
  <c r="P59" i="16"/>
  <c r="O59" i="16"/>
  <c r="N59" i="16"/>
  <c r="M59" i="16"/>
  <c r="L59" i="16"/>
  <c r="K59" i="16"/>
  <c r="J59" i="16"/>
  <c r="I59" i="16"/>
  <c r="H59" i="16"/>
  <c r="G59" i="16"/>
  <c r="AD58" i="16"/>
  <c r="AC58" i="16"/>
  <c r="AB58" i="16"/>
  <c r="X58" i="16"/>
  <c r="W58" i="16"/>
  <c r="V58" i="16"/>
  <c r="U58" i="16"/>
  <c r="T58" i="16"/>
  <c r="R58" i="16"/>
  <c r="Q58" i="16"/>
  <c r="P58" i="16"/>
  <c r="O58" i="16"/>
  <c r="M58" i="16"/>
  <c r="L58" i="16"/>
  <c r="K58" i="16"/>
  <c r="J58" i="16"/>
  <c r="I58" i="16"/>
  <c r="H58" i="16"/>
  <c r="G58" i="16"/>
  <c r="F58" i="16"/>
  <c r="E58" i="16"/>
  <c r="AD57" i="16"/>
  <c r="AC57" i="16"/>
  <c r="AB57" i="16"/>
  <c r="AA57" i="16"/>
  <c r="Z57" i="16"/>
  <c r="Y57" i="16"/>
  <c r="X57" i="16"/>
  <c r="W57" i="16"/>
  <c r="V57" i="16"/>
  <c r="U57" i="16"/>
  <c r="T57" i="16"/>
  <c r="S57" i="16"/>
  <c r="R57" i="16"/>
  <c r="Q57" i="16"/>
  <c r="P57" i="16"/>
  <c r="O57" i="16"/>
  <c r="N57" i="16"/>
  <c r="M57" i="16"/>
  <c r="L57" i="16"/>
  <c r="K57" i="16"/>
  <c r="J57" i="16"/>
  <c r="I57" i="16"/>
  <c r="H57" i="16"/>
  <c r="G57" i="16"/>
  <c r="AD56" i="16"/>
  <c r="AC56" i="16"/>
  <c r="AB56" i="16"/>
  <c r="AA56" i="16"/>
  <c r="Z56" i="16"/>
  <c r="Y56" i="16"/>
  <c r="X56" i="16"/>
  <c r="W56" i="16"/>
  <c r="V56" i="16"/>
  <c r="U56" i="16"/>
  <c r="T56" i="16"/>
  <c r="S56" i="16"/>
  <c r="R56" i="16"/>
  <c r="Q56" i="16"/>
  <c r="P56" i="16"/>
  <c r="O56" i="16"/>
  <c r="N56" i="16"/>
  <c r="M56" i="16"/>
  <c r="L56" i="16"/>
  <c r="K56" i="16"/>
  <c r="J56" i="16"/>
  <c r="I56" i="16"/>
  <c r="H56" i="16"/>
  <c r="G56" i="16"/>
  <c r="AD55" i="16"/>
  <c r="AC55" i="16"/>
  <c r="AB55" i="16"/>
  <c r="X55" i="16"/>
  <c r="W55" i="16"/>
  <c r="V55" i="16"/>
  <c r="U55" i="16"/>
  <c r="T55" i="16"/>
  <c r="R55" i="16"/>
  <c r="Q55" i="16"/>
  <c r="P55" i="16"/>
  <c r="O55" i="16"/>
  <c r="M55" i="16"/>
  <c r="L55" i="16"/>
  <c r="K55" i="16"/>
  <c r="J55" i="16"/>
  <c r="I55" i="16"/>
  <c r="H55" i="16"/>
  <c r="G55" i="16"/>
  <c r="F55" i="16"/>
  <c r="E55" i="16"/>
  <c r="AD54" i="16"/>
  <c r="AC54" i="16"/>
  <c r="AB54" i="16"/>
  <c r="AA54" i="16"/>
  <c r="Z54" i="16"/>
  <c r="Y54" i="16"/>
  <c r="X54" i="16"/>
  <c r="W54" i="16"/>
  <c r="V54" i="16"/>
  <c r="U54" i="16"/>
  <c r="T54" i="16"/>
  <c r="S54" i="16"/>
  <c r="R54" i="16"/>
  <c r="Q54" i="16"/>
  <c r="P54" i="16"/>
  <c r="O54" i="16"/>
  <c r="N54" i="16"/>
  <c r="M54" i="16"/>
  <c r="L54" i="16"/>
  <c r="K54" i="16"/>
  <c r="J54" i="16"/>
  <c r="I54" i="16"/>
  <c r="H54" i="16"/>
  <c r="G54" i="16"/>
  <c r="AD53" i="16"/>
  <c r="AC53" i="16"/>
  <c r="AB53" i="16"/>
  <c r="AA53" i="16"/>
  <c r="Z53" i="16"/>
  <c r="Y53" i="16"/>
  <c r="X53" i="16"/>
  <c r="W53" i="16"/>
  <c r="V53" i="16"/>
  <c r="U53" i="16"/>
  <c r="T53" i="16"/>
  <c r="S53" i="16"/>
  <c r="R53" i="16"/>
  <c r="Q53" i="16"/>
  <c r="P53" i="16"/>
  <c r="O53" i="16"/>
  <c r="N53" i="16"/>
  <c r="M53" i="16"/>
  <c r="L53" i="16"/>
  <c r="K53" i="16"/>
  <c r="J53" i="16"/>
  <c r="I53" i="16"/>
  <c r="H53" i="16"/>
  <c r="G53" i="16"/>
  <c r="AD52" i="16"/>
  <c r="AC52" i="16"/>
  <c r="AB52" i="16"/>
  <c r="X52" i="16"/>
  <c r="W52" i="16"/>
  <c r="V52" i="16"/>
  <c r="U52" i="16"/>
  <c r="T52" i="16"/>
  <c r="R52" i="16"/>
  <c r="Q52" i="16"/>
  <c r="P52" i="16"/>
  <c r="O52" i="16"/>
  <c r="M52" i="16"/>
  <c r="L52" i="16"/>
  <c r="K52" i="16"/>
  <c r="J52" i="16"/>
  <c r="I52" i="16"/>
  <c r="H52" i="16"/>
  <c r="G52" i="16"/>
  <c r="F52" i="16"/>
  <c r="E52" i="16"/>
  <c r="AD51" i="16"/>
  <c r="AC51" i="16"/>
  <c r="AB51" i="16"/>
  <c r="AA51" i="16"/>
  <c r="Z51" i="16"/>
  <c r="Y51" i="16"/>
  <c r="X51" i="16"/>
  <c r="W51" i="16"/>
  <c r="V51" i="16"/>
  <c r="U51" i="16"/>
  <c r="T51" i="16"/>
  <c r="S51" i="16"/>
  <c r="R51" i="16"/>
  <c r="Q51" i="16"/>
  <c r="P51" i="16"/>
  <c r="O51" i="16"/>
  <c r="N51" i="16"/>
  <c r="M51" i="16"/>
  <c r="L51" i="16"/>
  <c r="K51" i="16"/>
  <c r="J51" i="16"/>
  <c r="I51" i="16"/>
  <c r="H51" i="16"/>
  <c r="G51" i="16"/>
  <c r="AD50" i="16"/>
  <c r="AC50" i="16"/>
  <c r="AB50" i="16"/>
  <c r="AA50" i="16"/>
  <c r="Z50" i="16"/>
  <c r="Y50" i="16"/>
  <c r="X50" i="16"/>
  <c r="W50" i="16"/>
  <c r="V50" i="16"/>
  <c r="U50" i="16"/>
  <c r="T50" i="16"/>
  <c r="S50" i="16"/>
  <c r="R50" i="16"/>
  <c r="Q50" i="16"/>
  <c r="P50" i="16"/>
  <c r="O50" i="16"/>
  <c r="N50" i="16"/>
  <c r="M50" i="16"/>
  <c r="L50" i="16"/>
  <c r="K50" i="16"/>
  <c r="J50" i="16"/>
  <c r="I50" i="16"/>
  <c r="H50" i="16"/>
  <c r="G50" i="16"/>
  <c r="AD49" i="16"/>
  <c r="AC49" i="16"/>
  <c r="AB49" i="16"/>
  <c r="X49" i="16"/>
  <c r="W49" i="16"/>
  <c r="V49" i="16"/>
  <c r="U49" i="16"/>
  <c r="T49" i="16"/>
  <c r="R49" i="16"/>
  <c r="Q49" i="16"/>
  <c r="P49" i="16"/>
  <c r="O49" i="16"/>
  <c r="M49" i="16"/>
  <c r="L49" i="16"/>
  <c r="K49" i="16"/>
  <c r="J49" i="16"/>
  <c r="I49" i="16"/>
  <c r="H49" i="16"/>
  <c r="G49" i="16"/>
  <c r="F49" i="16"/>
  <c r="E49" i="16"/>
  <c r="AD48" i="16"/>
  <c r="AC48" i="16"/>
  <c r="AB48" i="16"/>
  <c r="AA48" i="16"/>
  <c r="Z48" i="16"/>
  <c r="Y48" i="16"/>
  <c r="X48" i="16"/>
  <c r="W48" i="16"/>
  <c r="V48" i="16"/>
  <c r="U48" i="16"/>
  <c r="T48" i="16"/>
  <c r="S48" i="16"/>
  <c r="R48" i="16"/>
  <c r="Q48" i="16"/>
  <c r="P48" i="16"/>
  <c r="O48" i="16"/>
  <c r="N48" i="16"/>
  <c r="M48" i="16"/>
  <c r="L48" i="16"/>
  <c r="K48" i="16"/>
  <c r="J48" i="16"/>
  <c r="I48" i="16"/>
  <c r="H48" i="16"/>
  <c r="G48" i="16"/>
  <c r="AD47" i="16"/>
  <c r="AC47" i="16"/>
  <c r="AB47" i="16"/>
  <c r="AA47" i="16"/>
  <c r="Z47" i="16"/>
  <c r="Y47" i="16"/>
  <c r="X47" i="16"/>
  <c r="W47" i="16"/>
  <c r="V47" i="16"/>
  <c r="U47" i="16"/>
  <c r="T47" i="16"/>
  <c r="S47" i="16"/>
  <c r="R47" i="16"/>
  <c r="Q47" i="16"/>
  <c r="P47" i="16"/>
  <c r="O47" i="16"/>
  <c r="N47" i="16"/>
  <c r="M47" i="16"/>
  <c r="L47" i="16"/>
  <c r="K47" i="16"/>
  <c r="J47" i="16"/>
  <c r="I47" i="16"/>
  <c r="H47" i="16"/>
  <c r="G47" i="16"/>
  <c r="AD46" i="16"/>
  <c r="AC46" i="16"/>
  <c r="AB46" i="16"/>
  <c r="X46" i="16"/>
  <c r="W46" i="16"/>
  <c r="V46" i="16"/>
  <c r="U46" i="16"/>
  <c r="T46" i="16"/>
  <c r="R46" i="16"/>
  <c r="Q46" i="16"/>
  <c r="P46" i="16"/>
  <c r="O46" i="16"/>
  <c r="M46" i="16"/>
  <c r="L46" i="16"/>
  <c r="K46" i="16"/>
  <c r="J46" i="16"/>
  <c r="I46" i="16"/>
  <c r="H46" i="16"/>
  <c r="G46" i="16"/>
  <c r="D46" i="16"/>
  <c r="F46" i="16"/>
  <c r="E46" i="16"/>
  <c r="C46" i="16"/>
  <c r="AD45" i="16"/>
  <c r="AC45" i="16"/>
  <c r="AB45" i="16"/>
  <c r="AA45" i="16"/>
  <c r="Z45" i="16"/>
  <c r="Y45" i="16"/>
  <c r="X45" i="16"/>
  <c r="W45" i="16"/>
  <c r="V45" i="16"/>
  <c r="U45" i="16"/>
  <c r="T45" i="16"/>
  <c r="S45" i="16"/>
  <c r="R45" i="16"/>
  <c r="Q45" i="16"/>
  <c r="P45" i="16"/>
  <c r="O45" i="16"/>
  <c r="N45" i="16"/>
  <c r="M45" i="16"/>
  <c r="L45" i="16"/>
  <c r="K45" i="16"/>
  <c r="J45" i="16"/>
  <c r="I45" i="16"/>
  <c r="H45" i="16"/>
  <c r="G45" i="16"/>
  <c r="AD44" i="16"/>
  <c r="AC44" i="16"/>
  <c r="AB44" i="16"/>
  <c r="AA44" i="16"/>
  <c r="Z44" i="16"/>
  <c r="Y44" i="16"/>
  <c r="X44" i="16"/>
  <c r="W44" i="16"/>
  <c r="V44" i="16"/>
  <c r="U44" i="16"/>
  <c r="T44" i="16"/>
  <c r="S44" i="16"/>
  <c r="R44" i="16"/>
  <c r="Q44" i="16"/>
  <c r="P44" i="16"/>
  <c r="O44" i="16"/>
  <c r="N44" i="16"/>
  <c r="M44" i="16"/>
  <c r="L44" i="16"/>
  <c r="K44" i="16"/>
  <c r="J44" i="16"/>
  <c r="I44" i="16"/>
  <c r="H44" i="16"/>
  <c r="G44" i="16"/>
  <c r="AD43" i="16"/>
  <c r="AC43" i="16"/>
  <c r="AB43" i="16"/>
  <c r="X43" i="16"/>
  <c r="W43" i="16"/>
  <c r="V43" i="16"/>
  <c r="U43" i="16"/>
  <c r="T43" i="16"/>
  <c r="R43" i="16"/>
  <c r="Q43" i="16"/>
  <c r="P43" i="16"/>
  <c r="O43" i="16"/>
  <c r="M43" i="16"/>
  <c r="L43" i="16"/>
  <c r="K43" i="16"/>
  <c r="J43" i="16"/>
  <c r="I43" i="16"/>
  <c r="H43" i="16"/>
  <c r="G43" i="16"/>
  <c r="F43" i="16"/>
  <c r="E43" i="16"/>
  <c r="AD42" i="16"/>
  <c r="AC42" i="16"/>
  <c r="AB42" i="16"/>
  <c r="AA42" i="16"/>
  <c r="Z42" i="16"/>
  <c r="Y42" i="16"/>
  <c r="X42" i="16"/>
  <c r="W42" i="16"/>
  <c r="V42" i="16"/>
  <c r="U42" i="16"/>
  <c r="T42" i="16"/>
  <c r="S42" i="16"/>
  <c r="R42" i="16"/>
  <c r="Q42" i="16"/>
  <c r="P42" i="16"/>
  <c r="O42" i="16"/>
  <c r="N42" i="16"/>
  <c r="M42" i="16"/>
  <c r="L42" i="16"/>
  <c r="K42" i="16"/>
  <c r="J42" i="16"/>
  <c r="I42" i="16"/>
  <c r="H42" i="16"/>
  <c r="G42" i="16"/>
  <c r="AD41" i="16"/>
  <c r="AC41" i="16"/>
  <c r="AB41" i="16"/>
  <c r="AA41" i="16"/>
  <c r="Z41" i="16"/>
  <c r="Y41" i="16"/>
  <c r="X41" i="16"/>
  <c r="W41" i="16"/>
  <c r="V41" i="16"/>
  <c r="U41" i="16"/>
  <c r="T41" i="16"/>
  <c r="S41" i="16"/>
  <c r="R41" i="16"/>
  <c r="Q41" i="16"/>
  <c r="P41" i="16"/>
  <c r="O41" i="16"/>
  <c r="N41" i="16"/>
  <c r="M41" i="16"/>
  <c r="L41" i="16"/>
  <c r="K41" i="16"/>
  <c r="J41" i="16"/>
  <c r="I41" i="16"/>
  <c r="H41" i="16"/>
  <c r="G41" i="16"/>
  <c r="AD40" i="16"/>
  <c r="AC40" i="16"/>
  <c r="AB40" i="16"/>
  <c r="X40" i="16"/>
  <c r="W40" i="16"/>
  <c r="V40" i="16"/>
  <c r="U40" i="16"/>
  <c r="T40" i="16"/>
  <c r="R40" i="16"/>
  <c r="Q40" i="16"/>
  <c r="P40" i="16"/>
  <c r="O40" i="16"/>
  <c r="M40" i="16"/>
  <c r="L40" i="16"/>
  <c r="K40" i="16"/>
  <c r="J40" i="16"/>
  <c r="I40" i="16"/>
  <c r="H40" i="16"/>
  <c r="G40" i="16"/>
  <c r="D40" i="16"/>
  <c r="F40" i="16"/>
  <c r="E40" i="16"/>
  <c r="C40" i="16"/>
  <c r="AD39" i="16"/>
  <c r="AC39" i="16"/>
  <c r="AB39" i="16"/>
  <c r="AA39" i="16"/>
  <c r="Z39" i="16"/>
  <c r="Y39" i="16"/>
  <c r="X39" i="16"/>
  <c r="W39" i="16"/>
  <c r="V39" i="16"/>
  <c r="U39" i="16"/>
  <c r="T39" i="16"/>
  <c r="S39" i="16"/>
  <c r="R39" i="16"/>
  <c r="Q39" i="16"/>
  <c r="P39" i="16"/>
  <c r="O39" i="16"/>
  <c r="N39" i="16"/>
  <c r="M39" i="16"/>
  <c r="L39" i="16"/>
  <c r="K39" i="16"/>
  <c r="J39" i="16"/>
  <c r="I39" i="16"/>
  <c r="H39" i="16"/>
  <c r="G39" i="16"/>
  <c r="AD38" i="16"/>
  <c r="AC38" i="16"/>
  <c r="AB38" i="16"/>
  <c r="AA38" i="16"/>
  <c r="Z38" i="16"/>
  <c r="Y38" i="16"/>
  <c r="X38" i="16"/>
  <c r="W38" i="16"/>
  <c r="V38" i="16"/>
  <c r="U38" i="16"/>
  <c r="T38" i="16"/>
  <c r="S38" i="16"/>
  <c r="R38" i="16"/>
  <c r="Q38" i="16"/>
  <c r="P38" i="16"/>
  <c r="O38" i="16"/>
  <c r="N38" i="16"/>
  <c r="M38" i="16"/>
  <c r="L38" i="16"/>
  <c r="K38" i="16"/>
  <c r="J38" i="16"/>
  <c r="I38" i="16"/>
  <c r="H38" i="16"/>
  <c r="G38" i="16"/>
  <c r="AD37" i="16"/>
  <c r="AC37" i="16"/>
  <c r="AB37" i="16"/>
  <c r="X37" i="16"/>
  <c r="W37" i="16"/>
  <c r="V37" i="16"/>
  <c r="U37" i="16"/>
  <c r="T37" i="16"/>
  <c r="R37" i="16"/>
  <c r="Q37" i="16"/>
  <c r="P37" i="16"/>
  <c r="O37" i="16"/>
  <c r="M37" i="16"/>
  <c r="L37" i="16"/>
  <c r="K37" i="16"/>
  <c r="J37" i="16"/>
  <c r="I37" i="16"/>
  <c r="H37" i="16"/>
  <c r="G37" i="16"/>
  <c r="D37" i="16"/>
  <c r="F37" i="16"/>
  <c r="E37" i="16"/>
  <c r="AD36" i="16"/>
  <c r="AC36" i="16"/>
  <c r="AB36" i="16"/>
  <c r="AA36" i="16"/>
  <c r="Z36" i="16"/>
  <c r="Y36" i="16"/>
  <c r="X36" i="16"/>
  <c r="W36" i="16"/>
  <c r="V36" i="16"/>
  <c r="U36" i="16"/>
  <c r="T36" i="16"/>
  <c r="S36" i="16"/>
  <c r="R36" i="16"/>
  <c r="Q36" i="16"/>
  <c r="P36" i="16"/>
  <c r="O36" i="16"/>
  <c r="N36" i="16"/>
  <c r="M36" i="16"/>
  <c r="L36" i="16"/>
  <c r="K36" i="16"/>
  <c r="J36" i="16"/>
  <c r="I36" i="16"/>
  <c r="H36" i="16"/>
  <c r="G36" i="16"/>
  <c r="AD35" i="16"/>
  <c r="AC35" i="16"/>
  <c r="AB35" i="16"/>
  <c r="AA35" i="16"/>
  <c r="Z35" i="16"/>
  <c r="Y35" i="16"/>
  <c r="X35" i="16"/>
  <c r="W35" i="16"/>
  <c r="V35" i="16"/>
  <c r="U35" i="16"/>
  <c r="T35" i="16"/>
  <c r="S35" i="16"/>
  <c r="R35" i="16"/>
  <c r="Q35" i="16"/>
  <c r="P35" i="16"/>
  <c r="O35" i="16"/>
  <c r="N35" i="16"/>
  <c r="M35" i="16"/>
  <c r="L35" i="16"/>
  <c r="K35" i="16"/>
  <c r="J35" i="16"/>
  <c r="I35" i="16"/>
  <c r="H35" i="16"/>
  <c r="G35" i="16"/>
  <c r="AD34" i="16"/>
  <c r="AC34" i="16"/>
  <c r="AB34" i="16"/>
  <c r="X34" i="16"/>
  <c r="W34" i="16"/>
  <c r="V34" i="16"/>
  <c r="U34" i="16"/>
  <c r="T34" i="16"/>
  <c r="R34" i="16"/>
  <c r="Q34" i="16"/>
  <c r="P34" i="16"/>
  <c r="O34" i="16"/>
  <c r="M34" i="16"/>
  <c r="L34" i="16"/>
  <c r="K34" i="16"/>
  <c r="J34" i="16"/>
  <c r="I34" i="16"/>
  <c r="H34" i="16"/>
  <c r="G34" i="16"/>
  <c r="D34" i="16"/>
  <c r="F34" i="16"/>
  <c r="E34" i="16"/>
  <c r="C34" i="16"/>
  <c r="AD33" i="16"/>
  <c r="AC33" i="16"/>
  <c r="AB33" i="16"/>
  <c r="AA33" i="16"/>
  <c r="Z33" i="16"/>
  <c r="Y33" i="16"/>
  <c r="X33" i="16"/>
  <c r="W33" i="16"/>
  <c r="V33" i="16"/>
  <c r="U33" i="16"/>
  <c r="T33" i="16"/>
  <c r="S33" i="16"/>
  <c r="R33" i="16"/>
  <c r="Q33" i="16"/>
  <c r="P33" i="16"/>
  <c r="O33" i="16"/>
  <c r="N33" i="16"/>
  <c r="M33" i="16"/>
  <c r="L33" i="16"/>
  <c r="K33" i="16"/>
  <c r="J33" i="16"/>
  <c r="I33" i="16"/>
  <c r="H33" i="16"/>
  <c r="G33" i="16"/>
  <c r="AD32" i="16"/>
  <c r="AC32" i="16"/>
  <c r="AB32" i="16"/>
  <c r="AA32" i="16"/>
  <c r="Z32" i="16"/>
  <c r="Y32" i="16"/>
  <c r="X32" i="16"/>
  <c r="W32" i="16"/>
  <c r="V32" i="16"/>
  <c r="U32" i="16"/>
  <c r="T32" i="16"/>
  <c r="S32" i="16"/>
  <c r="R32" i="16"/>
  <c r="Q32" i="16"/>
  <c r="P32" i="16"/>
  <c r="O32" i="16"/>
  <c r="N32" i="16"/>
  <c r="M32" i="16"/>
  <c r="L32" i="16"/>
  <c r="K32" i="16"/>
  <c r="J32" i="16"/>
  <c r="I32" i="16"/>
  <c r="H32" i="16"/>
  <c r="G32" i="16"/>
  <c r="AD31" i="16"/>
  <c r="AC31" i="16"/>
  <c r="AB31" i="16"/>
  <c r="X31" i="16"/>
  <c r="W31" i="16"/>
  <c r="V31" i="16"/>
  <c r="U31" i="16"/>
  <c r="T31" i="16"/>
  <c r="R31" i="16"/>
  <c r="Q31" i="16"/>
  <c r="P31" i="16"/>
  <c r="O31" i="16"/>
  <c r="M31" i="16"/>
  <c r="L31" i="16"/>
  <c r="K31" i="16"/>
  <c r="J31" i="16"/>
  <c r="I31" i="16"/>
  <c r="H31" i="16"/>
  <c r="G31" i="16"/>
  <c r="D31" i="16"/>
  <c r="F31" i="16"/>
  <c r="E31" i="16"/>
  <c r="C31" i="16"/>
  <c r="AD30" i="16"/>
  <c r="AC30" i="16"/>
  <c r="AB30" i="16"/>
  <c r="AA30" i="16"/>
  <c r="Z30" i="16"/>
  <c r="Y30" i="16"/>
  <c r="X30" i="16"/>
  <c r="W30" i="16"/>
  <c r="V30" i="16"/>
  <c r="U30" i="16"/>
  <c r="T30" i="16"/>
  <c r="S30" i="16"/>
  <c r="R30" i="16"/>
  <c r="Q30" i="16"/>
  <c r="P30" i="16"/>
  <c r="O30" i="16"/>
  <c r="N30" i="16"/>
  <c r="M30" i="16"/>
  <c r="L30" i="16"/>
  <c r="K30" i="16"/>
  <c r="J30" i="16"/>
  <c r="I30" i="16"/>
  <c r="H30" i="16"/>
  <c r="G30" i="16"/>
  <c r="AD29" i="16"/>
  <c r="AC29" i="16"/>
  <c r="AB29" i="16"/>
  <c r="AA29" i="16"/>
  <c r="Z29" i="16"/>
  <c r="Y29" i="16"/>
  <c r="X29" i="16"/>
  <c r="W29" i="16"/>
  <c r="V29" i="16"/>
  <c r="U29" i="16"/>
  <c r="T29" i="16"/>
  <c r="S29" i="16"/>
  <c r="R29" i="16"/>
  <c r="Q29" i="16"/>
  <c r="P29" i="16"/>
  <c r="O29" i="16"/>
  <c r="N29" i="16"/>
  <c r="M29" i="16"/>
  <c r="L29" i="16"/>
  <c r="K29" i="16"/>
  <c r="J29" i="16"/>
  <c r="I29" i="16"/>
  <c r="H29" i="16"/>
  <c r="G29" i="16"/>
  <c r="AD28" i="16"/>
  <c r="AC28" i="16"/>
  <c r="AB28" i="16"/>
  <c r="X28" i="16"/>
  <c r="W28" i="16"/>
  <c r="V28" i="16"/>
  <c r="U28" i="16"/>
  <c r="T28" i="16"/>
  <c r="R28" i="16"/>
  <c r="Q28" i="16"/>
  <c r="P28" i="16"/>
  <c r="O28" i="16"/>
  <c r="M28" i="16"/>
  <c r="L28" i="16"/>
  <c r="K28" i="16"/>
  <c r="J28" i="16"/>
  <c r="I28" i="16"/>
  <c r="H28" i="16"/>
  <c r="G28" i="16"/>
  <c r="F28" i="16"/>
  <c r="E28" i="16"/>
  <c r="AD27" i="16"/>
  <c r="AC27" i="16"/>
  <c r="AB27" i="16"/>
  <c r="AA27" i="16"/>
  <c r="Z27" i="16"/>
  <c r="Y27" i="16"/>
  <c r="X27" i="16"/>
  <c r="W27" i="16"/>
  <c r="V27" i="16"/>
  <c r="U27" i="16"/>
  <c r="T27" i="16"/>
  <c r="S27" i="16"/>
  <c r="R27" i="16"/>
  <c r="Q27" i="16"/>
  <c r="P27" i="16"/>
  <c r="O27" i="16"/>
  <c r="N27" i="16"/>
  <c r="M27" i="16"/>
  <c r="L27" i="16"/>
  <c r="K27" i="16"/>
  <c r="J27" i="16"/>
  <c r="I27" i="16"/>
  <c r="H27" i="16"/>
  <c r="G27" i="16"/>
  <c r="AD26" i="16"/>
  <c r="AC26" i="16"/>
  <c r="AB26" i="16"/>
  <c r="AA26" i="16"/>
  <c r="Z26" i="16"/>
  <c r="Y26" i="16"/>
  <c r="X26" i="16"/>
  <c r="W26" i="16"/>
  <c r="V26" i="16"/>
  <c r="U26" i="16"/>
  <c r="T26" i="16"/>
  <c r="S26" i="16"/>
  <c r="R26" i="16"/>
  <c r="Q26" i="16"/>
  <c r="P26" i="16"/>
  <c r="O26" i="16"/>
  <c r="N26" i="16"/>
  <c r="M26" i="16"/>
  <c r="L26" i="16"/>
  <c r="K26" i="16"/>
  <c r="J26" i="16"/>
  <c r="I26" i="16"/>
  <c r="H26" i="16"/>
  <c r="G26" i="16"/>
  <c r="AD25" i="16"/>
  <c r="AC25" i="16"/>
  <c r="AB25" i="16"/>
  <c r="X25" i="16"/>
  <c r="W25" i="16"/>
  <c r="V25" i="16"/>
  <c r="U25" i="16"/>
  <c r="T25" i="16"/>
  <c r="R25" i="16"/>
  <c r="Q25" i="16"/>
  <c r="P25" i="16"/>
  <c r="O25" i="16"/>
  <c r="M25" i="16"/>
  <c r="L25" i="16"/>
  <c r="K25" i="16"/>
  <c r="J25" i="16"/>
  <c r="I25" i="16"/>
  <c r="H25" i="16"/>
  <c r="G25" i="16"/>
  <c r="F25" i="16"/>
  <c r="E25" i="16"/>
  <c r="AD24" i="16"/>
  <c r="AC24" i="16"/>
  <c r="AB24" i="16"/>
  <c r="AA24" i="16"/>
  <c r="Z24" i="16"/>
  <c r="Y24" i="16"/>
  <c r="X24" i="16"/>
  <c r="W24" i="16"/>
  <c r="V24" i="16"/>
  <c r="U24" i="16"/>
  <c r="T24" i="16"/>
  <c r="S24" i="16"/>
  <c r="R24" i="16"/>
  <c r="Q24" i="16"/>
  <c r="P24" i="16"/>
  <c r="O24" i="16"/>
  <c r="N24" i="16"/>
  <c r="M24" i="16"/>
  <c r="L24" i="16"/>
  <c r="K24" i="16"/>
  <c r="J24" i="16"/>
  <c r="I24" i="16"/>
  <c r="H24" i="16"/>
  <c r="G24" i="16"/>
  <c r="AD23" i="16"/>
  <c r="AC23" i="16"/>
  <c r="AB23" i="16"/>
  <c r="AA23" i="16"/>
  <c r="Z23" i="16"/>
  <c r="Y23" i="16"/>
  <c r="X23" i="16"/>
  <c r="W23" i="16"/>
  <c r="V23" i="16"/>
  <c r="U23" i="16"/>
  <c r="T23" i="16"/>
  <c r="S23" i="16"/>
  <c r="R23" i="16"/>
  <c r="Q23" i="16"/>
  <c r="P23" i="16"/>
  <c r="O23" i="16"/>
  <c r="N23" i="16"/>
  <c r="M23" i="16"/>
  <c r="L23" i="16"/>
  <c r="K23" i="16"/>
  <c r="J23" i="16"/>
  <c r="I23" i="16"/>
  <c r="H23" i="16"/>
  <c r="G23" i="16"/>
  <c r="AD22" i="16"/>
  <c r="AC22" i="16"/>
  <c r="AB22" i="16"/>
  <c r="X22" i="16"/>
  <c r="W22" i="16"/>
  <c r="V22" i="16"/>
  <c r="U22" i="16"/>
  <c r="T22" i="16"/>
  <c r="R22" i="16"/>
  <c r="Q22" i="16"/>
  <c r="P22" i="16"/>
  <c r="O22" i="16"/>
  <c r="M22" i="16"/>
  <c r="L22" i="16"/>
  <c r="K22" i="16"/>
  <c r="J22" i="16"/>
  <c r="I22" i="16"/>
  <c r="H22" i="16"/>
  <c r="G22" i="16"/>
  <c r="D22" i="16"/>
  <c r="F22" i="16"/>
  <c r="E22" i="16"/>
  <c r="C22" i="16"/>
  <c r="AD21" i="16"/>
  <c r="AC21" i="16"/>
  <c r="AB21" i="16"/>
  <c r="AA21" i="16"/>
  <c r="Z21" i="16"/>
  <c r="Y21" i="16"/>
  <c r="X21" i="16"/>
  <c r="W21" i="16"/>
  <c r="V21" i="16"/>
  <c r="U21" i="16"/>
  <c r="T21" i="16"/>
  <c r="S21" i="16"/>
  <c r="R21" i="16"/>
  <c r="Q21" i="16"/>
  <c r="P21" i="16"/>
  <c r="O21" i="16"/>
  <c r="N21" i="16"/>
  <c r="M21" i="16"/>
  <c r="L21" i="16"/>
  <c r="K21" i="16"/>
  <c r="J21" i="16"/>
  <c r="I21" i="16"/>
  <c r="H21" i="16"/>
  <c r="G21" i="16"/>
  <c r="AD20" i="16"/>
  <c r="AC20" i="16"/>
  <c r="AB20" i="16"/>
  <c r="AA20" i="16"/>
  <c r="Z20" i="16"/>
  <c r="Y20" i="16"/>
  <c r="X20" i="16"/>
  <c r="W20" i="16"/>
  <c r="V20" i="16"/>
  <c r="U20" i="16"/>
  <c r="T20" i="16"/>
  <c r="S20" i="16"/>
  <c r="R20" i="16"/>
  <c r="Q20" i="16"/>
  <c r="P20" i="16"/>
  <c r="O20" i="16"/>
  <c r="N20" i="16"/>
  <c r="M20" i="16"/>
  <c r="L20" i="16"/>
  <c r="K20" i="16"/>
  <c r="J20" i="16"/>
  <c r="I20" i="16"/>
  <c r="H20" i="16"/>
  <c r="G20" i="16"/>
  <c r="AD19" i="16"/>
  <c r="AC19" i="16"/>
  <c r="AB19" i="16"/>
  <c r="X19" i="16"/>
  <c r="W19" i="16"/>
  <c r="V19" i="16"/>
  <c r="U19" i="16"/>
  <c r="T19" i="16"/>
  <c r="R19" i="16"/>
  <c r="Q19" i="16"/>
  <c r="P19" i="16"/>
  <c r="O19" i="16"/>
  <c r="M19" i="16"/>
  <c r="L19" i="16"/>
  <c r="K19" i="16"/>
  <c r="J19" i="16"/>
  <c r="I19" i="16"/>
  <c r="H19" i="16"/>
  <c r="G19" i="16"/>
  <c r="F19" i="16"/>
  <c r="E19" i="16"/>
  <c r="AD18" i="16"/>
  <c r="AC18" i="16"/>
  <c r="AB18" i="16"/>
  <c r="AA18" i="16"/>
  <c r="Z18" i="16"/>
  <c r="Y18" i="16"/>
  <c r="X18" i="16"/>
  <c r="W18" i="16"/>
  <c r="V18" i="16"/>
  <c r="U18" i="16"/>
  <c r="T18" i="16"/>
  <c r="S18" i="16"/>
  <c r="R18" i="16"/>
  <c r="Q18" i="16"/>
  <c r="P18" i="16"/>
  <c r="O18" i="16"/>
  <c r="N18" i="16"/>
  <c r="M18" i="16"/>
  <c r="L18" i="16"/>
  <c r="K18" i="16"/>
  <c r="J18" i="16"/>
  <c r="I18" i="16"/>
  <c r="H18" i="16"/>
  <c r="G18" i="16"/>
  <c r="AD17" i="16"/>
  <c r="AC17" i="16"/>
  <c r="AB17" i="16"/>
  <c r="AA17" i="16"/>
  <c r="Z17" i="16"/>
  <c r="Y17" i="16"/>
  <c r="X17" i="16"/>
  <c r="W17" i="16"/>
  <c r="V17" i="16"/>
  <c r="U17" i="16"/>
  <c r="T17" i="16"/>
  <c r="S17" i="16"/>
  <c r="R17" i="16"/>
  <c r="Q17" i="16"/>
  <c r="P17" i="16"/>
  <c r="O17" i="16"/>
  <c r="N17" i="16"/>
  <c r="M17" i="16"/>
  <c r="L17" i="16"/>
  <c r="K17" i="16"/>
  <c r="J17" i="16"/>
  <c r="I17" i="16"/>
  <c r="H17" i="16"/>
  <c r="G17" i="16"/>
  <c r="AD16" i="16"/>
  <c r="AC16" i="16"/>
  <c r="AB16" i="16"/>
  <c r="X16" i="16"/>
  <c r="W16" i="16"/>
  <c r="V16" i="16"/>
  <c r="U16" i="16"/>
  <c r="T16" i="16"/>
  <c r="R16" i="16"/>
  <c r="Q16" i="16"/>
  <c r="P16" i="16"/>
  <c r="O16" i="16"/>
  <c r="M16" i="16"/>
  <c r="L16" i="16"/>
  <c r="K16" i="16"/>
  <c r="J16" i="16"/>
  <c r="I16" i="16"/>
  <c r="H16" i="16"/>
  <c r="G16" i="16"/>
  <c r="D16" i="16"/>
  <c r="F16" i="16"/>
  <c r="E16" i="16"/>
  <c r="AD15" i="16"/>
  <c r="AC15" i="16"/>
  <c r="AB15" i="16"/>
  <c r="AA15" i="16"/>
  <c r="Z15" i="16"/>
  <c r="Y15" i="16"/>
  <c r="X15" i="16"/>
  <c r="W15" i="16"/>
  <c r="V15" i="16"/>
  <c r="U15" i="16"/>
  <c r="T15" i="16"/>
  <c r="S15" i="16"/>
  <c r="R15" i="16"/>
  <c r="Q15" i="16"/>
  <c r="P15" i="16"/>
  <c r="O15" i="16"/>
  <c r="N15" i="16"/>
  <c r="M15" i="16"/>
  <c r="L15" i="16"/>
  <c r="K15" i="16"/>
  <c r="J15" i="16"/>
  <c r="I15" i="16"/>
  <c r="H15" i="16"/>
  <c r="G15" i="16"/>
  <c r="AD14" i="16"/>
  <c r="AC14" i="16"/>
  <c r="AB14" i="16"/>
  <c r="AA14" i="16"/>
  <c r="Z14" i="16"/>
  <c r="Y14" i="16"/>
  <c r="X14" i="16"/>
  <c r="W14" i="16"/>
  <c r="V14" i="16"/>
  <c r="U14" i="16"/>
  <c r="T14" i="16"/>
  <c r="S14" i="16"/>
  <c r="R14" i="16"/>
  <c r="Q14" i="16"/>
  <c r="P14" i="16"/>
  <c r="O14" i="16"/>
  <c r="N14" i="16"/>
  <c r="M14" i="16"/>
  <c r="L14" i="16"/>
  <c r="K14" i="16"/>
  <c r="J14" i="16"/>
  <c r="I14" i="16"/>
  <c r="H14" i="16"/>
  <c r="G14" i="16"/>
  <c r="AD13" i="16"/>
  <c r="AC13" i="16"/>
  <c r="AB13" i="16"/>
  <c r="X13" i="16"/>
  <c r="W13" i="16"/>
  <c r="V13" i="16"/>
  <c r="U13" i="16"/>
  <c r="T13" i="16"/>
  <c r="R13" i="16"/>
  <c r="Q13" i="16"/>
  <c r="P13" i="16"/>
  <c r="O13" i="16"/>
  <c r="M13" i="16"/>
  <c r="L13" i="16"/>
  <c r="K13" i="16"/>
  <c r="J13" i="16"/>
  <c r="I13" i="16"/>
  <c r="H13" i="16"/>
  <c r="G13" i="16"/>
  <c r="F13" i="16"/>
  <c r="E13" i="16"/>
  <c r="AD12" i="16"/>
  <c r="AC12" i="16"/>
  <c r="AB12" i="16"/>
  <c r="AA12" i="16"/>
  <c r="Z12" i="16"/>
  <c r="Y12" i="16"/>
  <c r="X12" i="16"/>
  <c r="W12" i="16"/>
  <c r="V12" i="16"/>
  <c r="U12" i="16"/>
  <c r="T12" i="16"/>
  <c r="S12" i="16"/>
  <c r="R12" i="16"/>
  <c r="Q12" i="16"/>
  <c r="P12" i="16"/>
  <c r="O12" i="16"/>
  <c r="N12" i="16"/>
  <c r="M12" i="16"/>
  <c r="L12" i="16"/>
  <c r="K12" i="16"/>
  <c r="J12" i="16"/>
  <c r="I12" i="16"/>
  <c r="H12" i="16"/>
  <c r="G12" i="16"/>
  <c r="AD11" i="16"/>
  <c r="AC11" i="16"/>
  <c r="AB11" i="16"/>
  <c r="AA11" i="16"/>
  <c r="Z11" i="16"/>
  <c r="Y11" i="16"/>
  <c r="X11" i="16"/>
  <c r="W11" i="16"/>
  <c r="V11" i="16"/>
  <c r="U11" i="16"/>
  <c r="T11" i="16"/>
  <c r="S11" i="16"/>
  <c r="R11" i="16"/>
  <c r="Q11" i="16"/>
  <c r="P11" i="16"/>
  <c r="O11" i="16"/>
  <c r="N11" i="16"/>
  <c r="M11" i="16"/>
  <c r="L11" i="16"/>
  <c r="K11" i="16"/>
  <c r="J11" i="16"/>
  <c r="I11" i="16"/>
  <c r="H11" i="16"/>
  <c r="G11" i="16"/>
  <c r="AD10" i="16"/>
  <c r="AC10" i="16"/>
  <c r="AB10" i="16"/>
  <c r="X10" i="16"/>
  <c r="W10" i="16"/>
  <c r="V10" i="16"/>
  <c r="U10" i="16"/>
  <c r="T10" i="16"/>
  <c r="R10" i="16"/>
  <c r="Q10" i="16"/>
  <c r="P10" i="16"/>
  <c r="O10" i="16"/>
  <c r="M10" i="16"/>
  <c r="L10" i="16"/>
  <c r="K10" i="16"/>
  <c r="J10" i="16"/>
  <c r="I10" i="16"/>
  <c r="H10" i="16"/>
  <c r="G10" i="16"/>
  <c r="F10" i="16"/>
  <c r="E10" i="16"/>
  <c r="AD9" i="16"/>
  <c r="AC9" i="16"/>
  <c r="AB9" i="16"/>
  <c r="AA9" i="16"/>
  <c r="Z9" i="16"/>
  <c r="Y9" i="16"/>
  <c r="X9" i="16"/>
  <c r="W9" i="16"/>
  <c r="V9" i="16"/>
  <c r="U9" i="16"/>
  <c r="T9" i="16"/>
  <c r="S9" i="16"/>
  <c r="R9" i="16"/>
  <c r="Q9" i="16"/>
  <c r="P9" i="16"/>
  <c r="O9" i="16"/>
  <c r="N9" i="16"/>
  <c r="M9" i="16"/>
  <c r="L9" i="16"/>
  <c r="K9" i="16"/>
  <c r="J9" i="16"/>
  <c r="I9" i="16"/>
  <c r="H9" i="16"/>
  <c r="G9" i="16"/>
  <c r="AD8" i="16"/>
  <c r="AC8" i="16"/>
  <c r="AB8" i="16"/>
  <c r="AA8" i="16"/>
  <c r="Z8" i="16"/>
  <c r="Y8" i="16"/>
  <c r="X8" i="16"/>
  <c r="W8" i="16"/>
  <c r="V8" i="16"/>
  <c r="U8" i="16"/>
  <c r="T8" i="16"/>
  <c r="S8" i="16"/>
  <c r="R8" i="16"/>
  <c r="Q8" i="16"/>
  <c r="P8" i="16"/>
  <c r="O8" i="16"/>
  <c r="N8" i="16"/>
  <c r="M8" i="16"/>
  <c r="L8" i="16"/>
  <c r="K8" i="16"/>
  <c r="J8" i="16"/>
  <c r="I8" i="16"/>
  <c r="H8" i="16"/>
  <c r="G8" i="16"/>
  <c r="AD7" i="16"/>
  <c r="AC7" i="16"/>
  <c r="AB7" i="16"/>
  <c r="X7" i="16"/>
  <c r="W7" i="16"/>
  <c r="V7" i="16"/>
  <c r="U7" i="16"/>
  <c r="T7" i="16"/>
  <c r="R7" i="16"/>
  <c r="Q7" i="16"/>
  <c r="P7" i="16"/>
  <c r="O7" i="16"/>
  <c r="M7" i="16"/>
  <c r="L7" i="16"/>
  <c r="K7" i="16"/>
  <c r="J7" i="16"/>
  <c r="I7" i="16"/>
  <c r="H7" i="16"/>
  <c r="G7" i="16"/>
  <c r="D7" i="16"/>
  <c r="F7" i="16"/>
  <c r="E7" i="16"/>
  <c r="C7" i="16"/>
  <c r="AD6" i="16"/>
  <c r="AC6" i="16"/>
  <c r="AB6" i="16"/>
  <c r="AA6" i="16"/>
  <c r="Z6" i="16"/>
  <c r="Y6" i="16"/>
  <c r="X6" i="16"/>
  <c r="W6" i="16"/>
  <c r="V6" i="16"/>
  <c r="U6" i="16"/>
  <c r="T6" i="16"/>
  <c r="S6" i="16"/>
  <c r="R6" i="16"/>
  <c r="Q6" i="16"/>
  <c r="P6" i="16"/>
  <c r="O6" i="16"/>
  <c r="N6" i="16"/>
  <c r="M6" i="16"/>
  <c r="L6" i="16"/>
  <c r="K6" i="16"/>
  <c r="J6" i="16"/>
  <c r="I6" i="16"/>
  <c r="H6" i="16"/>
  <c r="G6" i="16"/>
  <c r="AD5" i="16"/>
  <c r="AC5" i="16"/>
  <c r="AB5" i="16"/>
  <c r="AA5" i="16"/>
  <c r="Z5" i="16"/>
  <c r="Y5" i="16"/>
  <c r="X5" i="16"/>
  <c r="W5" i="16"/>
  <c r="V5" i="16"/>
  <c r="U5" i="16"/>
  <c r="T5" i="16"/>
  <c r="S5" i="16"/>
  <c r="R5" i="16"/>
  <c r="Q5" i="16"/>
  <c r="P5" i="16"/>
  <c r="O5" i="16"/>
  <c r="N5" i="16"/>
  <c r="M5" i="16"/>
  <c r="L5" i="16"/>
  <c r="K5" i="16"/>
  <c r="J5" i="16"/>
  <c r="I5" i="16"/>
  <c r="H5" i="16"/>
  <c r="G5" i="16"/>
  <c r="AD4" i="16"/>
  <c r="AC4" i="16"/>
  <c r="AB4" i="16"/>
  <c r="W4" i="16"/>
  <c r="V4" i="16"/>
  <c r="U4" i="16"/>
  <c r="T4" i="16"/>
  <c r="R4" i="16"/>
  <c r="Q4" i="16"/>
  <c r="P4" i="16"/>
  <c r="O4" i="16"/>
  <c r="M4" i="16"/>
  <c r="L4" i="16"/>
  <c r="K4" i="16"/>
  <c r="J4" i="16"/>
  <c r="I4" i="16"/>
  <c r="H4" i="16"/>
  <c r="G4" i="16"/>
  <c r="D4" i="16"/>
  <c r="F4" i="16"/>
  <c r="E4" i="16"/>
  <c r="C4" i="16"/>
  <c r="J20" i="10"/>
  <c r="J6" i="10"/>
  <c r="G13" i="9"/>
  <c r="Y91" i="16" l="1"/>
  <c r="S91" i="16"/>
  <c r="N91" i="16"/>
  <c r="Y88" i="16"/>
  <c r="S88" i="16"/>
  <c r="N88" i="16"/>
  <c r="Y85" i="16"/>
  <c r="S85" i="16"/>
  <c r="N85" i="16"/>
  <c r="Y82" i="16"/>
  <c r="S82" i="16"/>
  <c r="N82" i="16"/>
  <c r="Y79" i="16"/>
  <c r="S79" i="16"/>
  <c r="N79" i="16"/>
  <c r="Y76" i="16"/>
  <c r="S76" i="16"/>
  <c r="N76" i="16"/>
  <c r="Y73" i="16"/>
  <c r="S73" i="16"/>
  <c r="N73" i="16"/>
  <c r="Y70" i="16"/>
  <c r="S70" i="16"/>
  <c r="N70" i="16"/>
  <c r="Y67" i="16"/>
  <c r="S67" i="16"/>
  <c r="N67" i="16"/>
  <c r="Y64" i="16"/>
  <c r="S64" i="16"/>
  <c r="N64" i="16"/>
  <c r="Y61" i="16"/>
  <c r="S61" i="16"/>
  <c r="N61" i="16"/>
  <c r="Y58" i="16"/>
  <c r="S58" i="16"/>
  <c r="N58" i="16"/>
  <c r="Y55" i="16"/>
  <c r="S55" i="16"/>
  <c r="N55" i="16"/>
  <c r="Y52" i="16"/>
  <c r="S52" i="16"/>
  <c r="N52" i="16"/>
  <c r="Y49" i="16"/>
  <c r="S49" i="16"/>
  <c r="N49" i="16"/>
  <c r="Y46" i="16"/>
  <c r="S46" i="16"/>
  <c r="N46" i="16"/>
  <c r="Y43" i="16"/>
  <c r="S43" i="16"/>
  <c r="N43" i="16"/>
  <c r="Y40" i="16"/>
  <c r="S40" i="16"/>
  <c r="N40" i="16"/>
  <c r="Y37" i="16"/>
  <c r="S37" i="16"/>
  <c r="N37" i="16"/>
  <c r="Y34" i="16"/>
  <c r="S34" i="16"/>
  <c r="N34" i="16"/>
  <c r="Y31" i="16"/>
  <c r="S31" i="16"/>
  <c r="N31" i="16"/>
  <c r="Y28" i="16"/>
  <c r="S28" i="16"/>
  <c r="N28" i="16"/>
  <c r="Y25" i="16"/>
  <c r="S25" i="16"/>
  <c r="N25" i="16"/>
  <c r="Y22" i="16"/>
  <c r="S22" i="16"/>
  <c r="N22" i="16"/>
  <c r="Y19" i="16"/>
  <c r="S19" i="16"/>
  <c r="N19" i="16"/>
  <c r="Y16" i="16"/>
  <c r="S16" i="16"/>
  <c r="N16" i="16"/>
  <c r="Y13" i="16"/>
  <c r="S13" i="16"/>
  <c r="N13" i="16"/>
  <c r="Y10" i="16"/>
  <c r="S10" i="16"/>
  <c r="N10" i="16"/>
  <c r="Y7" i="16"/>
  <c r="S7" i="16"/>
  <c r="N7" i="16"/>
  <c r="I7" i="10"/>
  <c r="M42" i="10"/>
  <c r="L43" i="10"/>
  <c r="L45" i="10"/>
  <c r="I41" i="10"/>
  <c r="I40" i="10"/>
  <c r="I39" i="10"/>
  <c r="I38" i="10"/>
  <c r="I32" i="10"/>
  <c r="J26" i="10"/>
  <c r="J27" i="10"/>
  <c r="I27" i="10"/>
  <c r="K22" i="10"/>
  <c r="K21" i="10"/>
  <c r="K20" i="10"/>
  <c r="I23" i="10"/>
  <c r="I22" i="10"/>
  <c r="I21" i="10"/>
  <c r="I16" i="10"/>
  <c r="I15" i="10"/>
  <c r="J14" i="10"/>
  <c r="I8" i="10"/>
  <c r="H13" i="9"/>
  <c r="AU13" i="2"/>
  <c r="AU12" i="2"/>
  <c r="AT13" i="2"/>
  <c r="AT12" i="2"/>
  <c r="AA49" i="16" l="1"/>
  <c r="Z49" i="16"/>
  <c r="AA61" i="16"/>
  <c r="Z61" i="16"/>
  <c r="AA73" i="16"/>
  <c r="Z73" i="16"/>
  <c r="AA13" i="16"/>
  <c r="Z13" i="16"/>
  <c r="AA28" i="16"/>
  <c r="Z28" i="16"/>
  <c r="AA40" i="16"/>
  <c r="Z40" i="16"/>
  <c r="AA52" i="16"/>
  <c r="Z52" i="16"/>
  <c r="AA64" i="16"/>
  <c r="Z64" i="16"/>
  <c r="AA76" i="16"/>
  <c r="Z76" i="16"/>
  <c r="AA88" i="16"/>
  <c r="Z88" i="16"/>
  <c r="AA25" i="16"/>
  <c r="Z25" i="16"/>
  <c r="AA37" i="16"/>
  <c r="Z37" i="16"/>
  <c r="AA16" i="16"/>
  <c r="Z16" i="16"/>
  <c r="AA31" i="16"/>
  <c r="Z31" i="16"/>
  <c r="AA43" i="16"/>
  <c r="Z43" i="16"/>
  <c r="AA55" i="16"/>
  <c r="Z55" i="16"/>
  <c r="AA67" i="16"/>
  <c r="Z67" i="16"/>
  <c r="AA79" i="16"/>
  <c r="Z79" i="16"/>
  <c r="AA91" i="16"/>
  <c r="Z91" i="16"/>
  <c r="AA10" i="16"/>
  <c r="Z10" i="16"/>
  <c r="AA4" i="16"/>
  <c r="Z4" i="16"/>
  <c r="AA7" i="16"/>
  <c r="Z7" i="16"/>
  <c r="AA22" i="16"/>
  <c r="Z22" i="16"/>
  <c r="AA34" i="16"/>
  <c r="Z34" i="16"/>
  <c r="AA46" i="16"/>
  <c r="Z46" i="16"/>
  <c r="AA58" i="16"/>
  <c r="Z58" i="16"/>
  <c r="AA70" i="16"/>
  <c r="Z70" i="16"/>
  <c r="AA82" i="16"/>
  <c r="Z82" i="16"/>
  <c r="AA85" i="16"/>
  <c r="Z85" i="16"/>
  <c r="AA19" i="16"/>
  <c r="Z19" i="16"/>
  <c r="F1" i="13"/>
  <c r="G1" i="13"/>
  <c r="V1" i="13"/>
  <c r="U1" i="13"/>
  <c r="T1" i="13"/>
  <c r="S1" i="13"/>
  <c r="R1" i="13"/>
  <c r="Q1" i="13"/>
  <c r="P1" i="13"/>
  <c r="O1" i="13"/>
  <c r="N1" i="13"/>
  <c r="H1" i="13"/>
  <c r="M1" i="13"/>
  <c r="L1" i="13"/>
  <c r="K1" i="13"/>
  <c r="J1" i="13"/>
  <c r="I1" i="13"/>
  <c r="B1" i="13"/>
  <c r="A1" i="13"/>
  <c r="E23" i="10"/>
  <c r="Y4" i="16" l="1"/>
  <c r="X4" i="16"/>
  <c r="M31" i="13"/>
  <c r="H31" i="13"/>
  <c r="M30" i="13"/>
  <c r="H30" i="13"/>
  <c r="S29" i="13"/>
  <c r="H29" i="13"/>
  <c r="S28" i="13"/>
  <c r="M28" i="13"/>
  <c r="H28" i="13"/>
  <c r="U27" i="13"/>
  <c r="S27" i="13"/>
  <c r="T26" i="13"/>
  <c r="S26" i="13"/>
  <c r="H26" i="13"/>
  <c r="S25" i="13"/>
  <c r="H25" i="13"/>
  <c r="S24" i="13"/>
  <c r="M24" i="13"/>
  <c r="H24" i="13"/>
  <c r="M23" i="13"/>
  <c r="H23" i="13"/>
  <c r="T22" i="13"/>
  <c r="S22" i="13"/>
  <c r="M22" i="13"/>
  <c r="H22" i="13"/>
  <c r="S21" i="13"/>
  <c r="H21" i="13"/>
  <c r="U20" i="13"/>
  <c r="S20" i="13"/>
  <c r="H20" i="13"/>
  <c r="T19" i="13"/>
  <c r="S19" i="13"/>
  <c r="M19" i="13"/>
  <c r="H19" i="13"/>
  <c r="S18" i="13"/>
  <c r="M18" i="13"/>
  <c r="H18" i="13"/>
  <c r="H17" i="13"/>
  <c r="U16" i="13"/>
  <c r="S16" i="13"/>
  <c r="M16" i="13"/>
  <c r="H16" i="13"/>
  <c r="S15" i="13"/>
  <c r="M15" i="13"/>
  <c r="H15" i="13"/>
  <c r="T14" i="13"/>
  <c r="S14" i="13"/>
  <c r="M14" i="13"/>
  <c r="H14" i="13"/>
  <c r="U13" i="13"/>
  <c r="S13" i="13"/>
  <c r="M13" i="13"/>
  <c r="H13" i="13"/>
  <c r="T12" i="13"/>
  <c r="S12" i="13"/>
  <c r="H12" i="13"/>
  <c r="U11" i="13"/>
  <c r="M11" i="13"/>
  <c r="H11" i="13"/>
  <c r="T10" i="13"/>
  <c r="S10" i="13"/>
  <c r="M10" i="13"/>
  <c r="H10" i="13"/>
  <c r="T9" i="13"/>
  <c r="S9" i="13"/>
  <c r="M9" i="13"/>
  <c r="H9" i="13"/>
  <c r="U8" i="13"/>
  <c r="S8" i="13"/>
  <c r="M8" i="13"/>
  <c r="H8" i="13"/>
  <c r="U7" i="13"/>
  <c r="S7" i="13"/>
  <c r="M7" i="13"/>
  <c r="H7" i="13"/>
  <c r="U6" i="13"/>
  <c r="S6" i="13"/>
  <c r="M6" i="13"/>
  <c r="H6" i="13"/>
  <c r="U5" i="13"/>
  <c r="S5" i="13"/>
  <c r="M5" i="13"/>
  <c r="H5" i="13"/>
  <c r="S4" i="13"/>
  <c r="M4" i="13"/>
  <c r="H4" i="13"/>
  <c r="U3" i="13"/>
  <c r="S3" i="13"/>
  <c r="M3" i="13"/>
  <c r="H3" i="13"/>
  <c r="S31" i="13"/>
  <c r="T30" i="13"/>
  <c r="S30" i="13"/>
  <c r="T28" i="13"/>
  <c r="H27" i="13"/>
  <c r="M27" i="13"/>
  <c r="T31" i="13"/>
  <c r="R31" i="13"/>
  <c r="M25" i="13"/>
  <c r="T24" i="13"/>
  <c r="U23" i="13"/>
  <c r="T21" i="13"/>
  <c r="M21" i="13"/>
  <c r="M20" i="13"/>
  <c r="T17" i="13"/>
  <c r="S17" i="13"/>
  <c r="M12" i="13"/>
  <c r="R11" i="13"/>
  <c r="T4" i="13"/>
  <c r="T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4" i="13"/>
  <c r="B3" i="13"/>
  <c r="B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G31" i="13"/>
  <c r="V31" i="13"/>
  <c r="Q31" i="13"/>
  <c r="P31" i="13"/>
  <c r="O31" i="13"/>
  <c r="N31" i="13"/>
  <c r="L31" i="13"/>
  <c r="K31" i="13"/>
  <c r="J31" i="13"/>
  <c r="I31" i="13"/>
  <c r="F31" i="13"/>
  <c r="E31" i="13"/>
  <c r="D31" i="13"/>
  <c r="C31" i="13"/>
  <c r="G30" i="13"/>
  <c r="V30" i="13"/>
  <c r="Q30" i="13"/>
  <c r="P30" i="13"/>
  <c r="O30" i="13"/>
  <c r="N30" i="13"/>
  <c r="L30" i="13"/>
  <c r="K30" i="13"/>
  <c r="J30" i="13"/>
  <c r="I30" i="13"/>
  <c r="F30" i="13"/>
  <c r="E30" i="13"/>
  <c r="D30" i="13"/>
  <c r="C30" i="13"/>
  <c r="G29" i="13"/>
  <c r="V29" i="13"/>
  <c r="Q29" i="13"/>
  <c r="P29" i="13"/>
  <c r="O29" i="13"/>
  <c r="N29" i="13"/>
  <c r="M29" i="13"/>
  <c r="L29" i="13"/>
  <c r="K29" i="13"/>
  <c r="J29" i="13"/>
  <c r="I29" i="13"/>
  <c r="F29" i="13"/>
  <c r="E29" i="13"/>
  <c r="D29" i="13"/>
  <c r="C29" i="13"/>
  <c r="G28" i="13"/>
  <c r="V28" i="13"/>
  <c r="R28" i="13"/>
  <c r="Q28" i="13"/>
  <c r="P28" i="13"/>
  <c r="O28" i="13"/>
  <c r="N28" i="13"/>
  <c r="L28" i="13"/>
  <c r="K28" i="13"/>
  <c r="J28" i="13"/>
  <c r="I28" i="13"/>
  <c r="F28" i="13"/>
  <c r="E28" i="13"/>
  <c r="D28" i="13"/>
  <c r="C28" i="13"/>
  <c r="G27" i="13"/>
  <c r="V27" i="13"/>
  <c r="T27" i="13"/>
  <c r="R27" i="13"/>
  <c r="Q27" i="13"/>
  <c r="P27" i="13"/>
  <c r="O27" i="13"/>
  <c r="N27" i="13"/>
  <c r="L27" i="13"/>
  <c r="K27" i="13"/>
  <c r="J27" i="13"/>
  <c r="I27" i="13"/>
  <c r="F27" i="13"/>
  <c r="E27" i="13"/>
  <c r="D27" i="13"/>
  <c r="C27" i="13"/>
  <c r="G26" i="13"/>
  <c r="V26" i="13"/>
  <c r="Q26" i="13"/>
  <c r="P26" i="13"/>
  <c r="O26" i="13"/>
  <c r="N26" i="13"/>
  <c r="M26" i="13"/>
  <c r="L26" i="13"/>
  <c r="K26" i="13"/>
  <c r="J26" i="13"/>
  <c r="I26" i="13"/>
  <c r="F26" i="13"/>
  <c r="E26" i="13"/>
  <c r="D26" i="13"/>
  <c r="C26" i="13"/>
  <c r="G25" i="13"/>
  <c r="V25" i="13"/>
  <c r="Q25" i="13"/>
  <c r="P25" i="13"/>
  <c r="O25" i="13"/>
  <c r="N25" i="13"/>
  <c r="L25" i="13"/>
  <c r="K25" i="13"/>
  <c r="J25" i="13"/>
  <c r="I25" i="13"/>
  <c r="F25" i="13"/>
  <c r="E25" i="13"/>
  <c r="D25" i="13"/>
  <c r="C25" i="13"/>
  <c r="G24" i="13"/>
  <c r="V24" i="13"/>
  <c r="Q24" i="13"/>
  <c r="P24" i="13"/>
  <c r="O24" i="13"/>
  <c r="N24" i="13"/>
  <c r="L24" i="13"/>
  <c r="K24" i="13"/>
  <c r="J24" i="13"/>
  <c r="I24" i="13"/>
  <c r="F24" i="13"/>
  <c r="E24" i="13"/>
  <c r="D24" i="13"/>
  <c r="C24" i="13"/>
  <c r="G23" i="13"/>
  <c r="V23" i="13"/>
  <c r="T23" i="13"/>
  <c r="Q23" i="13"/>
  <c r="P23" i="13"/>
  <c r="O23" i="13"/>
  <c r="N23" i="13"/>
  <c r="L23" i="13"/>
  <c r="K23" i="13"/>
  <c r="J23" i="13"/>
  <c r="I23" i="13"/>
  <c r="F23" i="13"/>
  <c r="E23" i="13"/>
  <c r="D23" i="13"/>
  <c r="C23" i="13"/>
  <c r="G22" i="13"/>
  <c r="V22" i="13"/>
  <c r="R22" i="13"/>
  <c r="Q22" i="13"/>
  <c r="P22" i="13"/>
  <c r="O22" i="13"/>
  <c r="N22" i="13"/>
  <c r="L22" i="13"/>
  <c r="K22" i="13"/>
  <c r="J22" i="13"/>
  <c r="I22" i="13"/>
  <c r="F22" i="13"/>
  <c r="E22" i="13"/>
  <c r="D22" i="13"/>
  <c r="C22" i="13"/>
  <c r="G21" i="13"/>
  <c r="V21" i="13"/>
  <c r="R21" i="13"/>
  <c r="Q21" i="13"/>
  <c r="P21" i="13"/>
  <c r="O21" i="13"/>
  <c r="N21" i="13"/>
  <c r="L21" i="13"/>
  <c r="K21" i="13"/>
  <c r="J21" i="13"/>
  <c r="I21" i="13"/>
  <c r="F21" i="13"/>
  <c r="E21" i="13"/>
  <c r="D21" i="13"/>
  <c r="C21" i="13"/>
  <c r="G20" i="13"/>
  <c r="V20" i="13"/>
  <c r="T20" i="13"/>
  <c r="R20" i="13"/>
  <c r="Q20" i="13"/>
  <c r="P20" i="13"/>
  <c r="O20" i="13"/>
  <c r="N20" i="13"/>
  <c r="L20" i="13"/>
  <c r="K20" i="13"/>
  <c r="J20" i="13"/>
  <c r="I20" i="13"/>
  <c r="F20" i="13"/>
  <c r="E20" i="13"/>
  <c r="D20" i="13"/>
  <c r="C20" i="13"/>
  <c r="G19" i="13"/>
  <c r="V19" i="13"/>
  <c r="Q19" i="13"/>
  <c r="P19" i="13"/>
  <c r="O19" i="13"/>
  <c r="N19" i="13"/>
  <c r="L19" i="13"/>
  <c r="K19" i="13"/>
  <c r="J19" i="13"/>
  <c r="I19" i="13"/>
  <c r="F19" i="13"/>
  <c r="E19" i="13"/>
  <c r="D19" i="13"/>
  <c r="C19" i="13"/>
  <c r="G18" i="13"/>
  <c r="V18" i="13"/>
  <c r="Q18" i="13"/>
  <c r="P18" i="13"/>
  <c r="O18" i="13"/>
  <c r="N18" i="13"/>
  <c r="L18" i="13"/>
  <c r="K18" i="13"/>
  <c r="J18" i="13"/>
  <c r="I18" i="13"/>
  <c r="F18" i="13"/>
  <c r="E18" i="13"/>
  <c r="D18" i="13"/>
  <c r="C18" i="13"/>
  <c r="G17" i="13"/>
  <c r="V17" i="13"/>
  <c r="Q17" i="13"/>
  <c r="P17" i="13"/>
  <c r="O17" i="13"/>
  <c r="N17" i="13"/>
  <c r="M17" i="13"/>
  <c r="L17" i="13"/>
  <c r="K17" i="13"/>
  <c r="J17" i="13"/>
  <c r="I17" i="13"/>
  <c r="F17" i="13"/>
  <c r="E17" i="13"/>
  <c r="D17" i="13"/>
  <c r="C17" i="13"/>
  <c r="G16" i="13"/>
  <c r="V16" i="13"/>
  <c r="Q16" i="13"/>
  <c r="P16" i="13"/>
  <c r="O16" i="13"/>
  <c r="N16" i="13"/>
  <c r="L16" i="13"/>
  <c r="K16" i="13"/>
  <c r="J16" i="13"/>
  <c r="I16" i="13"/>
  <c r="F16" i="13"/>
  <c r="E16" i="13"/>
  <c r="D16" i="13"/>
  <c r="C16" i="13"/>
  <c r="G15" i="13"/>
  <c r="V15" i="13"/>
  <c r="R15" i="13"/>
  <c r="Q15" i="13"/>
  <c r="P15" i="13"/>
  <c r="O15" i="13"/>
  <c r="N15" i="13"/>
  <c r="L15" i="13"/>
  <c r="K15" i="13"/>
  <c r="J15" i="13"/>
  <c r="I15" i="13"/>
  <c r="F15" i="13"/>
  <c r="E15" i="13"/>
  <c r="D15" i="13"/>
  <c r="C15" i="13"/>
  <c r="G14" i="13"/>
  <c r="V14" i="13"/>
  <c r="R14" i="13"/>
  <c r="Q14" i="13"/>
  <c r="P14" i="13"/>
  <c r="O14" i="13"/>
  <c r="N14" i="13"/>
  <c r="L14" i="13"/>
  <c r="K14" i="13"/>
  <c r="J14" i="13"/>
  <c r="I14" i="13"/>
  <c r="F14" i="13"/>
  <c r="E14" i="13"/>
  <c r="D14" i="13"/>
  <c r="C14" i="13"/>
  <c r="G13" i="13"/>
  <c r="V13" i="13"/>
  <c r="T13" i="13"/>
  <c r="Q13" i="13"/>
  <c r="P13" i="13"/>
  <c r="O13" i="13"/>
  <c r="N13" i="13"/>
  <c r="L13" i="13"/>
  <c r="K13" i="13"/>
  <c r="J13" i="13"/>
  <c r="I13" i="13"/>
  <c r="F13" i="13"/>
  <c r="E13" i="13"/>
  <c r="D13" i="13"/>
  <c r="C13" i="13"/>
  <c r="G12" i="13"/>
  <c r="V12" i="13"/>
  <c r="R12" i="13"/>
  <c r="Q12" i="13"/>
  <c r="P12" i="13"/>
  <c r="O12" i="13"/>
  <c r="N12" i="13"/>
  <c r="L12" i="13"/>
  <c r="K12" i="13"/>
  <c r="J12" i="13"/>
  <c r="I12" i="13"/>
  <c r="F12" i="13"/>
  <c r="E12" i="13"/>
  <c r="D12" i="13"/>
  <c r="C12" i="13"/>
  <c r="G11" i="13"/>
  <c r="V11" i="13"/>
  <c r="T11" i="13"/>
  <c r="Q11" i="13"/>
  <c r="P11" i="13"/>
  <c r="O11" i="13"/>
  <c r="N11" i="13"/>
  <c r="L11" i="13"/>
  <c r="K11" i="13"/>
  <c r="J11" i="13"/>
  <c r="I11" i="13"/>
  <c r="F11" i="13"/>
  <c r="E11" i="13"/>
  <c r="D11" i="13"/>
  <c r="C11" i="13"/>
  <c r="G10" i="13"/>
  <c r="V10" i="13"/>
  <c r="Q10" i="13"/>
  <c r="P10" i="13"/>
  <c r="O10" i="13"/>
  <c r="N10" i="13"/>
  <c r="L10" i="13"/>
  <c r="K10" i="13"/>
  <c r="J10" i="13"/>
  <c r="I10" i="13"/>
  <c r="F10" i="13"/>
  <c r="E10" i="13"/>
  <c r="D10" i="13"/>
  <c r="C10" i="13"/>
  <c r="V9" i="13"/>
  <c r="Q9" i="13"/>
  <c r="P9" i="13"/>
  <c r="O9" i="13"/>
  <c r="N9" i="13"/>
  <c r="L9" i="13"/>
  <c r="K9" i="13"/>
  <c r="J9" i="13"/>
  <c r="I9" i="13"/>
  <c r="F9" i="13"/>
  <c r="E9" i="13"/>
  <c r="D9" i="13"/>
  <c r="C9" i="13"/>
  <c r="G8" i="13"/>
  <c r="V8" i="13"/>
  <c r="T8" i="13"/>
  <c r="R8" i="13"/>
  <c r="Q8" i="13"/>
  <c r="P8" i="13"/>
  <c r="O8" i="13"/>
  <c r="N8" i="13"/>
  <c r="L8" i="13"/>
  <c r="K8" i="13"/>
  <c r="J8" i="13"/>
  <c r="I8" i="13"/>
  <c r="F8" i="13"/>
  <c r="E8" i="13"/>
  <c r="D8" i="13"/>
  <c r="C8" i="13"/>
  <c r="G7" i="13"/>
  <c r="V7" i="13"/>
  <c r="T7" i="13"/>
  <c r="R7" i="13"/>
  <c r="Q7" i="13"/>
  <c r="P7" i="13"/>
  <c r="O7" i="13"/>
  <c r="N7" i="13"/>
  <c r="L7" i="13"/>
  <c r="K7" i="13"/>
  <c r="J7" i="13"/>
  <c r="I7" i="13"/>
  <c r="F7" i="13"/>
  <c r="E7" i="13"/>
  <c r="D7" i="13"/>
  <c r="C7" i="13"/>
  <c r="G6" i="13"/>
  <c r="V6" i="13"/>
  <c r="T6" i="13"/>
  <c r="Q6" i="13"/>
  <c r="P6" i="13"/>
  <c r="O6" i="13"/>
  <c r="N6" i="13"/>
  <c r="L6" i="13"/>
  <c r="K6" i="13"/>
  <c r="J6" i="13"/>
  <c r="I6" i="13"/>
  <c r="F6" i="13"/>
  <c r="E6" i="13"/>
  <c r="D6" i="13"/>
  <c r="C6" i="13"/>
  <c r="G5" i="13"/>
  <c r="V5" i="13"/>
  <c r="Q5" i="13"/>
  <c r="P5" i="13"/>
  <c r="O5" i="13"/>
  <c r="N5" i="13"/>
  <c r="L5" i="13"/>
  <c r="K5" i="13"/>
  <c r="J5" i="13"/>
  <c r="I5" i="13"/>
  <c r="F5" i="13"/>
  <c r="E5" i="13"/>
  <c r="D5" i="13"/>
  <c r="C5" i="13"/>
  <c r="G4" i="13"/>
  <c r="V4" i="13"/>
  <c r="Q4" i="13"/>
  <c r="P4" i="13"/>
  <c r="O4" i="13"/>
  <c r="N4" i="13"/>
  <c r="L4" i="13"/>
  <c r="K4" i="13"/>
  <c r="J4" i="13"/>
  <c r="I4" i="13"/>
  <c r="F4" i="13"/>
  <c r="E4" i="13"/>
  <c r="D4" i="13"/>
  <c r="C4" i="13"/>
  <c r="G3" i="13"/>
  <c r="V3" i="13"/>
  <c r="Q3" i="13"/>
  <c r="P3" i="13"/>
  <c r="O3" i="13"/>
  <c r="N3" i="13"/>
  <c r="L3" i="13"/>
  <c r="K3" i="13"/>
  <c r="J3" i="13"/>
  <c r="I3" i="13"/>
  <c r="F3" i="13"/>
  <c r="E3" i="13"/>
  <c r="D3" i="13"/>
  <c r="C3" i="13"/>
  <c r="G2" i="13"/>
  <c r="V2" i="13"/>
  <c r="Q2" i="13"/>
  <c r="P2" i="13"/>
  <c r="O2" i="13"/>
  <c r="N2" i="13"/>
  <c r="L2" i="13"/>
  <c r="K2" i="13"/>
  <c r="J2" i="13"/>
  <c r="I2" i="13"/>
  <c r="F2" i="13"/>
  <c r="D2" i="13"/>
  <c r="C2" i="13"/>
  <c r="E22" i="10"/>
  <c r="E21" i="10"/>
  <c r="E20" i="10"/>
  <c r="H2" i="13" l="1"/>
  <c r="N4" i="16"/>
  <c r="M2" i="13"/>
  <c r="S4" i="16"/>
  <c r="R3" i="13"/>
  <c r="U2" i="13"/>
  <c r="U14" i="13"/>
  <c r="U19" i="13"/>
  <c r="T5" i="13"/>
  <c r="U9" i="13"/>
  <c r="U10" i="13"/>
  <c r="T3" i="13"/>
  <c r="T15" i="13"/>
  <c r="T29" i="13"/>
  <c r="U26" i="13"/>
  <c r="T25" i="13"/>
  <c r="T18" i="13"/>
  <c r="U12" i="13"/>
  <c r="U30" i="13"/>
  <c r="U29" i="13"/>
  <c r="U28" i="13"/>
  <c r="U31" i="13"/>
  <c r="R30" i="13"/>
  <c r="R29" i="13"/>
  <c r="R26" i="13"/>
  <c r="U25" i="13"/>
  <c r="R25" i="13"/>
  <c r="R24" i="13"/>
  <c r="U24" i="13"/>
  <c r="U22" i="13"/>
  <c r="U21" i="13"/>
  <c r="R19" i="13"/>
  <c r="U18" i="13"/>
  <c r="R18" i="13"/>
  <c r="R17" i="13"/>
  <c r="U17" i="13"/>
  <c r="T16" i="13"/>
  <c r="R16" i="13"/>
  <c r="U15" i="13"/>
  <c r="R13" i="13"/>
  <c r="S11" i="13"/>
  <c r="R10" i="13"/>
  <c r="R9" i="13"/>
  <c r="R6" i="13"/>
  <c r="R5" i="13"/>
  <c r="R4" i="13"/>
  <c r="U4" i="13"/>
  <c r="R2" i="13"/>
  <c r="S2" i="13"/>
  <c r="E47" i="10"/>
  <c r="E44" i="10"/>
  <c r="E41" i="10"/>
  <c r="E40" i="10"/>
  <c r="E31" i="10" l="1"/>
  <c r="E28" i="10"/>
  <c r="E27" i="10"/>
  <c r="E26" i="10"/>
  <c r="E17" i="10"/>
  <c r="E16" i="10"/>
  <c r="E15" i="10"/>
  <c r="E12" i="10"/>
  <c r="E11" i="10"/>
  <c r="E10" i="10"/>
  <c r="E9" i="10"/>
  <c r="E8" i="10"/>
  <c r="E7" i="10"/>
  <c r="E6" i="10"/>
  <c r="E5" i="8"/>
  <c r="R23" i="13" l="1"/>
  <c r="S23" i="13"/>
  <c r="AN12" i="2" l="1"/>
  <c r="AG12" i="2"/>
  <c r="AD12" i="2"/>
  <c r="Z12" i="2"/>
  <c r="W12" i="2"/>
  <c r="P13" i="2"/>
  <c r="P11" i="2"/>
  <c r="P12" i="2"/>
  <c r="I12" i="2"/>
  <c r="F11" i="2"/>
  <c r="G12" i="2"/>
  <c r="AM11" i="2" l="1"/>
  <c r="AF11" i="2"/>
  <c r="AC11" i="2"/>
  <c r="Y11" i="2"/>
  <c r="V11" i="2"/>
  <c r="H11" i="2"/>
</calcChain>
</file>

<file path=xl/sharedStrings.xml><?xml version="1.0" encoding="utf-8"?>
<sst xmlns="http://schemas.openxmlformats.org/spreadsheetml/2006/main" count="1456" uniqueCount="333">
  <si>
    <t>Select Yes/No/Partial</t>
  </si>
  <si>
    <t>Enter number</t>
  </si>
  <si>
    <t>Select Yes/No</t>
  </si>
  <si>
    <t>Rating</t>
  </si>
  <si>
    <t>Percentage</t>
  </si>
  <si>
    <t>2019 (1 Jan to 31 Dec)</t>
  </si>
  <si>
    <t>2021 (1 Jan to 30 June)</t>
  </si>
  <si>
    <t xml:space="preserve">Total # interns </t>
  </si>
  <si>
    <t>JIU benchmark details</t>
  </si>
  <si>
    <t>View result</t>
  </si>
  <si>
    <t xml:space="preserve">Selection Process </t>
  </si>
  <si>
    <t>Decision on selection</t>
  </si>
  <si>
    <t xml:space="preserve">Time to start </t>
  </si>
  <si>
    <t>The selection process should include an interview and, where relevant, a written test.</t>
  </si>
  <si>
    <t>Interns should be given reasonable time to start their internship on the expected date of entry on duty.</t>
  </si>
  <si>
    <t>Hosting Organizations should provide support to interns during the administrative process related to onboarding and travel to the duty station. Hosting Organizations should provide support to interns during the administrative process related to visa request procedures.</t>
  </si>
  <si>
    <t>JIU 4. Onboarding</t>
  </si>
  <si>
    <t xml:space="preserve">Induction package </t>
  </si>
  <si>
    <t>Work Plan</t>
  </si>
  <si>
    <t>Training courses</t>
  </si>
  <si>
    <t>Organizations should ensure that the intern meets the supervisor and is provided with information on policies and procedures regarding their internship.</t>
  </si>
  <si>
    <t>Organizations should provide interns with an induction package upon arrival.</t>
  </si>
  <si>
    <t xml:space="preserve">JIU 7. Entitlements </t>
  </si>
  <si>
    <t xml:space="preserve">Annual Leave </t>
  </si>
  <si>
    <t xml:space="preserve">Sick Leave </t>
  </si>
  <si>
    <t>Annual Leave entitlements should be specifically mentioned in the internship agreement.</t>
  </si>
  <si>
    <t>Sick Leave entitlements should be specifically mentioned in the internship agreement.</t>
  </si>
  <si>
    <t xml:space="preserve">JIU 8. Working conditions </t>
  </si>
  <si>
    <t xml:space="preserve">Access to office </t>
  </si>
  <si>
    <t xml:space="preserve">Office space </t>
  </si>
  <si>
    <t>JIU 6. Support in event of abuse or conflict</t>
  </si>
  <si>
    <t>JIU 10. Training opportunities</t>
  </si>
  <si>
    <t>Organizations should ensure that interns have access to support mechanisms to assist them in the event of abuse or conflict situations during their internship.</t>
  </si>
  <si>
    <t xml:space="preserve"> Support in event of abuse or conflict</t>
  </si>
  <si>
    <t xml:space="preserve">JIU 11. Performance Evaluation </t>
  </si>
  <si>
    <t>JIU 12. Evaluation of internship experience by intern</t>
  </si>
  <si>
    <t>Evaluation of internship experience by intern</t>
  </si>
  <si>
    <t xml:space="preserve">JIU 13. Internship period considered as work experience </t>
  </si>
  <si>
    <t xml:space="preserve">Internship period considered as work experience </t>
  </si>
  <si>
    <t>An attestation letter and/or a certificate should be issued.</t>
  </si>
  <si>
    <t>Organizations of the System should prepare a common form for evaluating their internship programmes with a view to supporting continued enhancement and effectiveness of programmes.</t>
  </si>
  <si>
    <t>Internship periods in the United Nations system organizations should be considered as working experience in the curriculum vitae of former interns in the UN system, in particular when applying for open positions or other contractual arrangements in the organization where the candidate has been interning.</t>
  </si>
  <si>
    <t xml:space="preserve">JIU 14. Accessible to all eligible candidates </t>
  </si>
  <si>
    <t>JIU 15. Financial Support</t>
  </si>
  <si>
    <t xml:space="preserve">JIU 16.Mandatory break in service  </t>
  </si>
  <si>
    <t>Internships in the UN System should be accessible to all candidates that meet the eligibility criteria, giving equal opportunities to all.</t>
  </si>
  <si>
    <t>Organizations should establish suitable mechanisms to facilitate the availability of resources to cover the living expenditures of interns, such as project resources, ad hoc trust funds and partnerships, with no strings attached.</t>
  </si>
  <si>
    <t>Organizations of the system should eliminate the mandatory break in service for interns and allow them to apply at any time to open positions for which they may qualify.</t>
  </si>
  <si>
    <t>Organizations should ensure the availability of hosting conditions for every single intern to whom they might make an offer, for the entire period of their internship.  Access to premises should be identical to that of personnel who contribute on a daily basis to the work of the organization and not as for visitors.</t>
  </si>
  <si>
    <t>Interns should be systematically registered, upon arrival, in the records of the organization so as to be included in the event of an emergency evacuation</t>
  </si>
  <si>
    <t>JIU Benchmark (#, area)</t>
  </si>
  <si>
    <t>View rating</t>
  </si>
  <si>
    <t xml:space="preserve">Organizations should ensure that the intern receives specific work programme during the first week of the internship. </t>
  </si>
  <si>
    <t>Organizations should identify training opportunities that could contribute to the learning experience of interns during their period of duties at the organization,  in coordination with its learning and development departments, and, to the extent possible, ensure that at least one training course is offered for internships of a minimum three-month duration.</t>
  </si>
  <si>
    <t>Organizations should include in their internship administrative framework the possibility for interns to travel as part of their duties during the internship, in cases that would be proposed by their supervisors.</t>
  </si>
  <si>
    <t xml:space="preserve">Field training </t>
  </si>
  <si>
    <t>Work desk</t>
  </si>
  <si>
    <t xml:space="preserve">Work computer </t>
  </si>
  <si>
    <t>Official email</t>
  </si>
  <si>
    <t xml:space="preserve">Interns’ professionalism should be recognized by facilitating decent working conditions, such as by providing office space and a regular desk, a corporate computer and a personalized email address. </t>
  </si>
  <si>
    <t>ToR for internship</t>
  </si>
  <si>
    <t>The internship programme framework should define competitive selection criteria, in full transparency, with an indicative set of qualifications common to all system organizations and a well-defined process for the engagement of interns. (Tasks, deliverables, learning, Eligibility Criteria- Referred as Terms of Reference)</t>
  </si>
  <si>
    <t>Visa support for travel to duty station</t>
  </si>
  <si>
    <t>A performance evaluation of the intern should be undertaken by the supervisor.</t>
  </si>
  <si>
    <t>Cover travel for candidates who cannot afford a round-trip ticket</t>
  </si>
  <si>
    <t>Budget lines and annual reporting of expenditures should be established to monitor the costs related to internships, bearing in mind that each hosting department should provide for the cost of its interns</t>
  </si>
  <si>
    <t>Organizations should ensure that applicants are informed about the status of their application in real time.</t>
  </si>
  <si>
    <t xml:space="preserve">JIU 1. Application status </t>
  </si>
  <si>
    <t>JIU 2. Selection criteria, process, decision and time to start</t>
  </si>
  <si>
    <t>Read the KPI</t>
  </si>
  <si>
    <t>Refer to the JIU Benchmark</t>
  </si>
  <si>
    <t>Read the JIU Benchmark details</t>
  </si>
  <si>
    <t>JIU 3. Admin support for travel to the duty station</t>
  </si>
  <si>
    <t>JIU 9. Duty travel</t>
  </si>
  <si>
    <r>
      <t xml:space="preserve">KPI 1. Informing application status: </t>
    </r>
    <r>
      <rPr>
        <b/>
        <sz val="11"/>
        <rFont val="Calibri"/>
        <family val="2"/>
        <scheme val="minor"/>
      </rPr>
      <t>UN entities provide information on application status to internship applicants</t>
    </r>
  </si>
  <si>
    <r>
      <t xml:space="preserve">KPI 15. Financial support: </t>
    </r>
    <r>
      <rPr>
        <b/>
        <sz val="11"/>
        <rFont val="Calibri"/>
        <family val="2"/>
        <scheme val="minor"/>
      </rPr>
      <t>UN entities provide financial support to interns</t>
    </r>
  </si>
  <si>
    <r>
      <t xml:space="preserve">KPI 16. Ending mandatory break in service: </t>
    </r>
    <r>
      <rPr>
        <b/>
        <sz val="11"/>
        <rFont val="Calibri"/>
        <family val="2"/>
        <scheme val="minor"/>
      </rPr>
      <t>UN entities eliminate mandatory break in service for interns</t>
    </r>
  </si>
  <si>
    <t>JIU 5. Guidelines for supervisors, mentors; evaluation forms</t>
  </si>
  <si>
    <t>Organizations should prepare generic guidelines for supervisors and mentors as well as​ midterm and end-of-cycle forms for the evaluation of interns’ performance.​</t>
  </si>
  <si>
    <t xml:space="preserve">Name of Entity </t>
  </si>
  <si>
    <t xml:space="preserve">HR focal point drafting the self reporting for the stocktake: </t>
  </si>
  <si>
    <t xml:space="preserve">Reviewed and agreed by: </t>
  </si>
  <si>
    <t xml:space="preserve">Name </t>
  </si>
  <si>
    <t xml:space="preserve">Designation </t>
  </si>
  <si>
    <t xml:space="preserve">Office </t>
  </si>
  <si>
    <t xml:space="preserve">Contact email </t>
  </si>
  <si>
    <t xml:space="preserve">Doc name/ Reference / Date </t>
  </si>
  <si>
    <t>#</t>
  </si>
  <si>
    <t>Area</t>
  </si>
  <si>
    <t xml:space="preserve">Components </t>
  </si>
  <si>
    <t>Yes</t>
  </si>
  <si>
    <t>No</t>
  </si>
  <si>
    <t xml:space="preserve">Recruitment, placement and management </t>
  </si>
  <si>
    <t>Remuneration and benefits</t>
  </si>
  <si>
    <t xml:space="preserve">Performance management </t>
  </si>
  <si>
    <t xml:space="preserve">Learning and development </t>
  </si>
  <si>
    <t xml:space="preserve">Support systems / administration of justice </t>
  </si>
  <si>
    <t>Sourcing talent - Partnerships and MoUs</t>
  </si>
  <si>
    <t>Are internships in your entity centralized or decentralized or hybrid</t>
  </si>
  <si>
    <t>Centralized</t>
  </si>
  <si>
    <t>Decentralized</t>
  </si>
  <si>
    <t>Hybrid</t>
  </si>
  <si>
    <t xml:space="preserve">Internships in HR workforce planning and reporting </t>
  </si>
  <si>
    <t xml:space="preserve">Does the entity's workforce annual report include a component on internships? </t>
  </si>
  <si>
    <t>Budget for internships</t>
  </si>
  <si>
    <t>Is there an annual budget for internships in your entity?</t>
  </si>
  <si>
    <t>Does the HRIS in your entity include internships?</t>
  </si>
  <si>
    <t>If your entity's HRIS covers internships, what is it used for?</t>
  </si>
  <si>
    <t xml:space="preserve">System-wide coordination and coherence of internships </t>
  </si>
  <si>
    <t>High-level committee on management</t>
  </si>
  <si>
    <t>Both</t>
  </si>
  <si>
    <t>Other</t>
  </si>
  <si>
    <t xml:space="preserve">Organizational capacity to implement quality internships </t>
  </si>
  <si>
    <t>Is the annual report on internships available publicly?</t>
  </si>
  <si>
    <t>Select Available/Not available</t>
  </si>
  <si>
    <t>Number of total interns not available, practice rating disabled</t>
  </si>
  <si>
    <t>Number of total interns 0, practice rating not applicable</t>
  </si>
  <si>
    <t>If you have said yes in Column-H, enter details and links of tools at entity level (max 3 tools, 100 characters each)</t>
  </si>
  <si>
    <t xml:space="preserve">Are any of the tools in Column-K system-wide? 
</t>
  </si>
  <si>
    <t>Select Available/Not available/
Not Applicable</t>
  </si>
  <si>
    <t>Does the entity's workforce planning include plans on internships?</t>
  </si>
  <si>
    <t>KPI Number</t>
  </si>
  <si>
    <t>KPI name</t>
  </si>
  <si>
    <t>Does your entity have guidelines for supervisors of interns?</t>
  </si>
  <si>
    <t xml:space="preserve">Do you want to highlight any good practices/innovations in this area in your entity? </t>
  </si>
  <si>
    <t>If you have said yes in Column-AM, enter details and links to good practices/innovations (max 3 entries, 100 characters each)</t>
  </si>
  <si>
    <t>Organizations should provide administrative support to interns during onboarding (other than travel). Examples: Access pass, other documentation, etc. (modified JIU Benchmark 3. and 4.)</t>
  </si>
  <si>
    <t>1 Jan 2019 - 31 Dec 2019</t>
  </si>
  <si>
    <t>1 Jan 2021 - 30 June 2021</t>
  </si>
  <si>
    <t>What do we want to achieve?</t>
  </si>
  <si>
    <t xml:space="preserve">What will be the use of the report? </t>
  </si>
  <si>
    <t>The report will be available in Q4, 2021.</t>
  </si>
  <si>
    <t>What is the approval process within the entity before submission?</t>
  </si>
  <si>
    <t>What period will the stocktake include?</t>
  </si>
  <si>
    <t>Available</t>
  </si>
  <si>
    <t>i.</t>
  </si>
  <si>
    <t>ii.</t>
  </si>
  <si>
    <t>iii.</t>
  </si>
  <si>
    <r>
      <t>Is information available on</t>
    </r>
    <r>
      <rPr>
        <sz val="11"/>
        <color rgb="FFFF0000"/>
        <rFont val="Calibri"/>
        <family val="2"/>
        <scheme val="minor"/>
      </rPr>
      <t xml:space="preserve"> </t>
    </r>
    <r>
      <rPr>
        <sz val="11"/>
        <color theme="0"/>
        <rFont val="Calibri"/>
        <family val="2"/>
        <scheme val="minor"/>
      </rPr>
      <t xml:space="preserve">the number of interns that </t>
    </r>
    <r>
      <rPr>
        <b/>
        <u/>
        <sz val="12"/>
        <color theme="0"/>
        <rFont val="Calibri"/>
        <family val="2"/>
        <scheme val="minor"/>
      </rPr>
      <t xml:space="preserve">availed </t>
    </r>
    <r>
      <rPr>
        <sz val="11"/>
        <color theme="0"/>
        <rFont val="Calibri"/>
        <family val="2"/>
        <scheme val="minor"/>
      </rPr>
      <t xml:space="preserve">the service/ assistance/ application of policy </t>
    </r>
  </si>
  <si>
    <r>
      <t xml:space="preserve">Is information available on the number of interns that </t>
    </r>
    <r>
      <rPr>
        <b/>
        <u/>
        <sz val="12"/>
        <rFont val="Calibri"/>
        <family val="2"/>
        <scheme val="minor"/>
      </rPr>
      <t xml:space="preserve">availed </t>
    </r>
    <r>
      <rPr>
        <sz val="11"/>
        <rFont val="Calibri"/>
        <family val="2"/>
        <scheme val="minor"/>
      </rPr>
      <t xml:space="preserve">the service/ assistance/ application of policy </t>
    </r>
  </si>
  <si>
    <r>
      <t>KPI 2. Selection:</t>
    </r>
    <r>
      <rPr>
        <b/>
        <sz val="11"/>
        <rFont val="Calibri"/>
        <family val="2"/>
        <scheme val="minor"/>
      </rPr>
      <t xml:space="preserve"> UN entities use clearly laid out  selection criteria and processes to select interns</t>
    </r>
  </si>
  <si>
    <t>Information on the status of application</t>
  </si>
  <si>
    <r>
      <t xml:space="preserve">KPI 3. Joining the duty station: </t>
    </r>
    <r>
      <rPr>
        <b/>
        <sz val="11"/>
        <rFont val="Calibri"/>
        <family val="2"/>
        <scheme val="minor"/>
      </rPr>
      <t>UN entities provide administrative and travel support to interns to join duty</t>
    </r>
  </si>
  <si>
    <r>
      <t xml:space="preserve">KPI 6. Learning and development: </t>
    </r>
    <r>
      <rPr>
        <b/>
        <sz val="11"/>
        <rFont val="Calibri"/>
        <family val="2"/>
        <scheme val="minor"/>
      </rPr>
      <t>Internships in UN entities include a learning and development component</t>
    </r>
  </si>
  <si>
    <r>
      <t xml:space="preserve">KPI 11. Performance evaluation: </t>
    </r>
    <r>
      <rPr>
        <b/>
        <sz val="11"/>
        <rFont val="Calibri"/>
        <family val="2"/>
        <scheme val="minor"/>
      </rPr>
      <t xml:space="preserve">UN entities evaluate the performance of interns </t>
    </r>
  </si>
  <si>
    <r>
      <t xml:space="preserve">KPI 12. Feedback on internship experience: </t>
    </r>
    <r>
      <rPr>
        <b/>
        <sz val="11"/>
        <rFont val="Calibri"/>
        <family val="2"/>
        <scheme val="minor"/>
      </rPr>
      <t xml:space="preserve">UN entities promote feedback from interns on the internship experience </t>
    </r>
  </si>
  <si>
    <r>
      <t xml:space="preserve">KPI 13. Internship as work experience: </t>
    </r>
    <r>
      <rPr>
        <b/>
        <sz val="11"/>
        <rFont val="Calibri"/>
        <family val="2"/>
        <scheme val="minor"/>
      </rPr>
      <t>UN entities consider internship period as work experience</t>
    </r>
  </si>
  <si>
    <t>I. Key Performance Indicators</t>
  </si>
  <si>
    <t>II. JIU Benchmark tagging</t>
  </si>
  <si>
    <t>III. Policy</t>
  </si>
  <si>
    <t xml:space="preserve">IV.B. Tools (at system level) </t>
  </si>
  <si>
    <t xml:space="preserve">IV.A. Tools (at entity level) </t>
  </si>
  <si>
    <t>If you have said yes in Column-O,  enter details and links of tools at system level
(max 3 tools, 100 characters each)</t>
  </si>
  <si>
    <t xml:space="preserve">Enter number </t>
  </si>
  <si>
    <t>If you have said available in Column-Y, enter number equal to or less than Column-X</t>
  </si>
  <si>
    <t>If you have said available in Column-V, enter number equal to or less than Column-U</t>
  </si>
  <si>
    <t>If you have said available in Column-AC, enter number equal to or less than Column-AB</t>
  </si>
  <si>
    <t>If you have said available in Column-AF, enter number equal to or less than Column-AE</t>
  </si>
  <si>
    <t>V. Practice</t>
  </si>
  <si>
    <t>VII. Good practices/Innovations</t>
  </si>
  <si>
    <t xml:space="preserve">Does your entity have a training curriculum on internships for supervisors? </t>
  </si>
  <si>
    <t xml:space="preserve">Does the HRIS in your entity include a dashboard on internships that makes real time information available?  </t>
  </si>
  <si>
    <t>What is the 'stocktake on internships'?</t>
  </si>
  <si>
    <t xml:space="preserve">The stocktake will help understand internship policies and practices in the participating UN entities- what is happening well and what needs improvement- to inform next steps in the system-wide action in this area.  </t>
  </si>
  <si>
    <t xml:space="preserve">The stocktake report on internships will be used for evidence based improvement of internship programmes in the UN and advocacy.  </t>
  </si>
  <si>
    <t>Is an offline version of the tool available?</t>
  </si>
  <si>
    <t>What is the support available to complete the tool?</t>
  </si>
  <si>
    <t>If you have questions, please reach out to us: 	
•	Questions on content: bender@un.org and sudha.balakrishnan@un.org 
•	Questions on excel navigation: maanishaa.jessani@un.org 
•	Questions on submission/access to SharePoint: hillary.bakrie@un.org</t>
  </si>
  <si>
    <t xml:space="preserve">Who will participate in the stocktake? </t>
  </si>
  <si>
    <t xml:space="preserve">When will the findings and report be available? </t>
  </si>
  <si>
    <t>How long will it take to complete the tool?</t>
  </si>
  <si>
    <t>Enter link</t>
  </si>
  <si>
    <t xml:space="preserve">If yes (for the above), is the focal point full time or part time </t>
  </si>
  <si>
    <t>If yes (for the above), is the training online or face-to-face or hybrid?</t>
  </si>
  <si>
    <t>What percentage of supervisors are trained on internships in your entity?</t>
  </si>
  <si>
    <t xml:space="preserve">B. Overview of Internships in your entity </t>
  </si>
  <si>
    <t>D. Key Performance Area 1. Internship application and decision</t>
  </si>
  <si>
    <t>D. Key Performance Area 2. Internship period</t>
  </si>
  <si>
    <t>D. Key Performance Area 4. Alignment of internships to the values of the UN</t>
  </si>
  <si>
    <t>A. About the UN internships stocktake</t>
  </si>
  <si>
    <r>
      <t xml:space="preserve">Stocktake on internships in the United Nations entities participating in Youth2030, the UN Youth Strategy
</t>
    </r>
    <r>
      <rPr>
        <i/>
        <sz val="14"/>
        <color theme="0"/>
        <rFont val="Calibri"/>
        <family val="2"/>
        <scheme val="minor"/>
      </rPr>
      <t>August 2021</t>
    </r>
  </si>
  <si>
    <t>Guidance to complete the tool</t>
  </si>
  <si>
    <t xml:space="preserve">What data and information do you need to complete the tool? </t>
  </si>
  <si>
    <t>What is the tool for the stocktake exercise based on? How is it organized?</t>
  </si>
  <si>
    <t xml:space="preserve">C. Strategic HR Management in the entity and internships </t>
  </si>
  <si>
    <t>D. Key Performance Area 3. Completion of internship</t>
  </si>
  <si>
    <r>
      <t xml:space="preserve">KPI 4. Onboarding: </t>
    </r>
    <r>
      <rPr>
        <b/>
        <sz val="11"/>
        <rFont val="Calibri"/>
        <family val="2"/>
        <scheme val="minor"/>
      </rPr>
      <t xml:space="preserve">UN entities provide induction support to interns </t>
    </r>
  </si>
  <si>
    <r>
      <t xml:space="preserve">KPI 7. Leave: </t>
    </r>
    <r>
      <rPr>
        <b/>
        <sz val="11"/>
        <rFont val="Calibri"/>
        <family val="2"/>
        <scheme val="minor"/>
      </rPr>
      <t>UN entities include annual and sick leave entitlements for interns</t>
    </r>
  </si>
  <si>
    <r>
      <t xml:space="preserve">KPI 8. Working conditions: </t>
    </r>
    <r>
      <rPr>
        <b/>
        <sz val="11"/>
        <rFont val="Calibri"/>
        <family val="2"/>
        <scheme val="minor"/>
      </rPr>
      <t>UN entities ensure decent working conditions for interns</t>
    </r>
  </si>
  <si>
    <r>
      <t xml:space="preserve">KPI 9. Emergency support: </t>
    </r>
    <r>
      <rPr>
        <b/>
        <sz val="11"/>
        <rFont val="Calibri"/>
        <family val="2"/>
        <scheme val="minor"/>
      </rPr>
      <t>UN entities include support for interns in the event of an emergency</t>
    </r>
  </si>
  <si>
    <r>
      <t xml:space="preserve">KPI 10. Support in the event of abuse or conflict: </t>
    </r>
    <r>
      <rPr>
        <b/>
        <sz val="11"/>
        <rFont val="Calibri"/>
        <family val="2"/>
        <scheme val="minor"/>
      </rPr>
      <t>UN entities have mechanisms in place to support interns in the event of abuse or conflict</t>
    </r>
  </si>
  <si>
    <r>
      <t xml:space="preserve">KPI 14. Equal opportunities: </t>
    </r>
    <r>
      <rPr>
        <b/>
        <sz val="11"/>
        <rFont val="Calibri"/>
        <family val="2"/>
        <scheme val="minor"/>
      </rPr>
      <t xml:space="preserve">UN entities ensure equal opportunities for internships for all eligible candidates </t>
    </r>
  </si>
  <si>
    <t xml:space="preserve">Equal opportunities for eligible candidates </t>
  </si>
  <si>
    <t>Thank you for completing the stocktake exercise on internships</t>
  </si>
  <si>
    <t>Financial support for travel to duty station</t>
  </si>
  <si>
    <t xml:space="preserve">Financial support for field training </t>
  </si>
  <si>
    <t xml:space="preserve">Financial support to cover living expenses </t>
  </si>
  <si>
    <t>Elimination of mandatory break in service</t>
  </si>
  <si>
    <t>Certificate of completion of internship</t>
  </si>
  <si>
    <t>Administrative support for onboarding</t>
  </si>
  <si>
    <t>Performance evaluation of intern</t>
  </si>
  <si>
    <t>Orientation of intern by supervisor</t>
  </si>
  <si>
    <t>Support in event of emergency</t>
  </si>
  <si>
    <r>
      <rPr>
        <sz val="11"/>
        <color theme="1"/>
        <rFont val="Calibri"/>
        <family val="2"/>
      </rPr>
      <t xml:space="preserve">•The tool is </t>
    </r>
    <r>
      <rPr>
        <sz val="11"/>
        <color theme="1"/>
        <rFont val="Calibri"/>
        <family val="2"/>
        <scheme val="minor"/>
      </rPr>
      <t xml:space="preserve">excel-based and is organized in 4 parts:
   A. 	About the UN internships stocktake
   B. 	Overview of internships in the entity
   C. 	Strategic HR Management in the entity and internships 
   D. 	Internships: Key Performance Areas , organized in 4 sections, following the 4 JIU benchmark groups:
            - Key Performance Area 1
</t>
    </r>
    <r>
      <rPr>
        <sz val="11"/>
        <color theme="1"/>
        <rFont val="Calibri"/>
        <family val="2"/>
      </rPr>
      <t xml:space="preserve">            - Key Performance Area 2</t>
    </r>
    <r>
      <rPr>
        <sz val="11"/>
        <color theme="1"/>
        <rFont val="Calibri"/>
        <family val="2"/>
        <scheme val="minor"/>
      </rPr>
      <t xml:space="preserve">
            - Key Performance Area 3
            - Key Performance Area 4</t>
    </r>
  </si>
  <si>
    <t>If yes, what are the sources of funding</t>
  </si>
  <si>
    <t xml:space="preserve">•The tool for the stocktake exercise is based on the recommendations and benchmarks outlined in the "Review of internship programmes in the United Nations system" JIU/REP/2018/1, put forth by the Joint Inspection Unit of the United Nations System in 2018, with some modifications. </t>
  </si>
  <si>
    <t xml:space="preserve">Does your entity have a focal point for coordination (of internships) </t>
  </si>
  <si>
    <t>Interns should be informed as soon as possible and no later than one month after the completion of the interview of the final decision.</t>
  </si>
  <si>
    <t>VI. Practice rating (Auto calculated)</t>
  </si>
  <si>
    <t>Is the entity's policy directive/ Administrative guidance in this area in line with JIU recommendation?</t>
  </si>
  <si>
    <t>Does the entity have tools (for e.g., metrics, standards, process maps, job aides, check lists, forms) for consistent application of the policy?</t>
  </si>
  <si>
    <t>From Overview sheet (auto filled)</t>
  </si>
  <si>
    <r>
      <t xml:space="preserve">KPI 5. Work planning: </t>
    </r>
    <r>
      <rPr>
        <b/>
        <sz val="11"/>
        <rFont val="Calibri"/>
        <family val="2"/>
        <scheme val="minor"/>
      </rPr>
      <t>Internships in UN entities are based on a structured programme of work</t>
    </r>
  </si>
  <si>
    <t>UN entities engaged in Youth2030 will participate in the stocktake exercise.</t>
  </si>
  <si>
    <t>The tool will take approximately 1 to 2 hours to complete, provided all information required is gathered prior to filling.</t>
  </si>
  <si>
    <t>What working groups or teams or platforms is your entity part of/ involved in, to ensure system-wide coordination and coherence on internships?</t>
  </si>
  <si>
    <t>Youth2030 Joint Working Group/ Task Teams</t>
  </si>
  <si>
    <t>KPI 1. Informing application status: UN entities provide information on application status to internship applicants</t>
  </si>
  <si>
    <t>KPI 2. Selection: UN entities use clearly laid out  selection criteria and processes to select interns</t>
  </si>
  <si>
    <t>KPI 3. Joining the duty station: UN entities provide administrative and travel support to interns to join duty</t>
  </si>
  <si>
    <t xml:space="preserve">KPI 4. Onboarding: UN entities provide induction support to interns </t>
  </si>
  <si>
    <t>KPI 5. Work planning: Internships in UN entities are based on a structured programme of work</t>
  </si>
  <si>
    <t>KPI 6. Learning and development: Internships in UN entities include a learning and development component</t>
  </si>
  <si>
    <t>KPI 7. Leave: UN entities include annual and sick leave entitlements for interns</t>
  </si>
  <si>
    <t>KPI 8. Working conditions: UN entities ensure decent working conditions for interns</t>
  </si>
  <si>
    <t>KPI 9. Emergency support: UN entities include support for interns in the event of an emergency</t>
  </si>
  <si>
    <t>KPI 10. Support in the event of abuse or conflict: UN entities have mechanisms in place to support interns in the event of abuse or conflict</t>
  </si>
  <si>
    <t xml:space="preserve">KPI 11. Performance evaluation: UN entities evaluate the performance of interns </t>
  </si>
  <si>
    <t xml:space="preserve">KPI 12. Feedback on internship experience: UN entities promote feedback from interns on the internship experience </t>
  </si>
  <si>
    <t>KPI 13. Internship as work experience: UN entities consider internship period as work experience</t>
  </si>
  <si>
    <t xml:space="preserve">KPI 14. Equal opportunities: UN entities ensure equal opportunities for internships for all eligible candidates </t>
  </si>
  <si>
    <t>KPI 15. Financial support: UN entities provide financial support to interns</t>
  </si>
  <si>
    <t>KPI 16. Ending mandatory break in service: UN entities eliminate mandatory break in service for interns</t>
  </si>
  <si>
    <t>KPI</t>
  </si>
  <si>
    <t>JIU</t>
  </si>
  <si>
    <t>Score</t>
  </si>
  <si>
    <t>Policy</t>
  </si>
  <si>
    <t xml:space="preserve">Tool entity level </t>
  </si>
  <si>
    <t>Tool entity level details</t>
  </si>
  <si>
    <t>Tool entity level links</t>
  </si>
  <si>
    <t>Tool system level</t>
  </si>
  <si>
    <t>Tool system level links</t>
  </si>
  <si>
    <t>Tool system level details</t>
  </si>
  <si>
    <t>Total interns 2019</t>
  </si>
  <si>
    <t>Need 2019</t>
  </si>
  <si>
    <t>Provided 2019</t>
  </si>
  <si>
    <t>Need no. 2019</t>
  </si>
  <si>
    <t>Provided no. 2019</t>
  </si>
  <si>
    <t>Need 2021</t>
  </si>
  <si>
    <t>Need no. 2021</t>
  </si>
  <si>
    <t>Provided 2021</t>
  </si>
  <si>
    <t>Provided no. 2021</t>
  </si>
  <si>
    <t>2019 rating</t>
  </si>
  <si>
    <t>2021 rating</t>
  </si>
  <si>
    <t>Good practices</t>
  </si>
  <si>
    <t>Good practices details</t>
  </si>
  <si>
    <t>Good practices links</t>
  </si>
  <si>
    <t>Entity</t>
  </si>
  <si>
    <t>Organ</t>
  </si>
  <si>
    <t>What are some tips to fill the tool?</t>
  </si>
  <si>
    <t>1. Policies/Admin instructions on internships</t>
  </si>
  <si>
    <t xml:space="preserve">2. Data on interns </t>
  </si>
  <si>
    <t xml:space="preserve">3. Offices and staff </t>
  </si>
  <si>
    <t>As on 30 June 2019</t>
  </si>
  <si>
    <t>As on 30 June 2021</t>
  </si>
  <si>
    <t>2.1 Total number of interns for the two periods</t>
  </si>
  <si>
    <t>2.2 Duration of internship (in days) for the two periods</t>
  </si>
  <si>
    <t>2.3 Modalities of internships for the two periods</t>
  </si>
  <si>
    <t>2.4 Age distribution of interns (in years) for the two periods</t>
  </si>
  <si>
    <t>2.5 Gender distribution of interns for the two periods</t>
  </si>
  <si>
    <t>3.1 Number of offices for the two days</t>
  </si>
  <si>
    <t>3.2 Number of staff for the two days</t>
  </si>
  <si>
    <t>2.7 Geographical distribution of interns for the two periods</t>
  </si>
  <si>
    <t>1.1 Please enter details of and the links to the current Policy documents / Administrative instructions on internships in your entity</t>
  </si>
  <si>
    <t>Total number of interns
(Enter non-decimal value greater than or equal to 0)</t>
  </si>
  <si>
    <t>Shortest duration (in days)
(Enter non-decimal value greater than 0)</t>
  </si>
  <si>
    <t>Longest duration (in days)
(Enter non-decimal value greater than 0)</t>
  </si>
  <si>
    <t>Median duration (in days) 
(Enter non-decimal value greater than 0)</t>
  </si>
  <si>
    <r>
      <t xml:space="preserve">Are Internships included in your entity's HR policies and Administrative issuances? 
</t>
    </r>
    <r>
      <rPr>
        <sz val="12"/>
        <color theme="1"/>
        <rFont val="Calibri"/>
        <family val="2"/>
        <scheme val="minor"/>
      </rPr>
      <t>If yes is selected here, tell us if the following are available</t>
    </r>
  </si>
  <si>
    <t xml:space="preserve">•Please ensure the fields for the contact person and the approver are filled.
•The submission needs to be approved by the Chief Human Resources in your entity. </t>
  </si>
  <si>
    <r>
      <rPr>
        <b/>
        <u/>
        <sz val="11"/>
        <rFont val="Calibri"/>
        <family val="2"/>
        <scheme val="minor"/>
      </rPr>
      <t>Internships in HR policies:</t>
    </r>
    <r>
      <rPr>
        <sz val="11"/>
        <rFont val="Calibri"/>
        <family val="2"/>
        <scheme val="minor"/>
      </rPr>
      <t xml:space="preserve"> </t>
    </r>
  </si>
  <si>
    <r>
      <rPr>
        <b/>
        <u/>
        <sz val="11"/>
        <rFont val="Calibri"/>
        <family val="2"/>
        <scheme val="minor"/>
      </rPr>
      <t>Governance and coordination of internships</t>
    </r>
    <r>
      <rPr>
        <sz val="11"/>
        <rFont val="Calibri"/>
        <family val="2"/>
        <scheme val="minor"/>
      </rPr>
      <t xml:space="preserve"> </t>
    </r>
  </si>
  <si>
    <r>
      <rPr>
        <b/>
        <u/>
        <sz val="11"/>
        <rFont val="Calibri"/>
        <family val="2"/>
        <scheme val="minor"/>
      </rPr>
      <t>HR Information Systems (HRIS) and internships</t>
    </r>
    <r>
      <rPr>
        <sz val="11"/>
        <rFont val="Calibri"/>
        <family val="2"/>
        <scheme val="minor"/>
      </rPr>
      <t xml:space="preserve"> </t>
    </r>
  </si>
  <si>
    <t>Source 1 (maximum 50 characters)</t>
  </si>
  <si>
    <t>Source 2 (maximum 50 characters)</t>
  </si>
  <si>
    <t>Source 3 (maximum 50 characters)</t>
  </si>
  <si>
    <t>Source 4 (maximum 50 characters)</t>
  </si>
  <si>
    <t>Source 5 (maximum 50 characters)</t>
  </si>
  <si>
    <t>Enter details of the tool at entity level (max 100 characters allowed)</t>
  </si>
  <si>
    <t>Enter details of the tool at system level (max 100 characters allowed)</t>
  </si>
  <si>
    <t>Enter details (max 100 characters allowed)</t>
  </si>
  <si>
    <t>Enter additional remarks, if any, here (max 300 characters allowed)</t>
  </si>
  <si>
    <t>List the data on internships that your entity captures in the HRIS (max 300 characters allowed)</t>
  </si>
  <si>
    <t>List the performance metrics that your entity captures on internships in the HRIS? (max 300 characters allowed)</t>
  </si>
  <si>
    <t xml:space="preserve">The stocktake exercise will include two periods, to account for the impact of the COVID-19 pandemic: i) 1 Jan -31 Dec 2019 and ii) 1 Jan -30 June 2021. </t>
  </si>
  <si>
    <t>Submitted by (Name)</t>
  </si>
  <si>
    <t>Submitted on (Date)</t>
  </si>
  <si>
    <t>Lowest age (in years) 
(Enter non-decimal value greater than 0)</t>
  </si>
  <si>
    <t>Highest age (in years)  
(Enter non-decimal value greater than 0)</t>
  </si>
  <si>
    <t>Median age (in years) 
(Enter non-decimal value greater than 0)</t>
  </si>
  <si>
    <t>Is information available on the number of interns for the period?</t>
  </si>
  <si>
    <t>Is information available on the duration of internships for the period?</t>
  </si>
  <si>
    <t>Were internships onsite or remote or both for the period?</t>
  </si>
  <si>
    <t>Is information available on the age distribution of interns for the period?</t>
  </si>
  <si>
    <t>Is information available on the gender distribution of interns for the period?
(Please tick the relevant checkboxes)</t>
  </si>
  <si>
    <t>Is information available on the geographical distribution of interns for the period?</t>
  </si>
  <si>
    <t>Policy document/ administrative instruction
(You can upload documents in your entity's SharePoint folder)</t>
  </si>
  <si>
    <t>Additional / Supplementary
(You can upload documents in your entity's SharePoint folder)</t>
  </si>
  <si>
    <t>If available, insert links to reports/files/with data on age distribution of interns
(You can upload documents in your entity's SharePoint folder)</t>
  </si>
  <si>
    <t>If available, insert links to reports/files/with data on gender distribution of interns
(You can upload documents in your entity's SharePoint folder)</t>
  </si>
  <si>
    <t>Please enter additional remarks, if any, on the modality of internships
(Max 300 characters allowed)</t>
  </si>
  <si>
    <t>Number of offices in your entity
(Enter non-decimal value greater than 0)</t>
  </si>
  <si>
    <t>Number of staff in your entity 
(Enter non-decimal value greater than 0)</t>
  </si>
  <si>
    <t xml:space="preserve">If yes, insert links to reports/files with data on interns from vulnerable youth
(You can upload documents in your entity's SharePoint folder) </t>
  </si>
  <si>
    <t>2.6 Accessibility of internships to vulnerable youth for the two periods</t>
  </si>
  <si>
    <t>Does the entity have data or information on interns from vulnerable youth for the period?
For example: young people with disabilities, migrant youth, refugee youth, etc.</t>
  </si>
  <si>
    <t>Metric</t>
  </si>
  <si>
    <t>Answer</t>
  </si>
  <si>
    <r>
      <t xml:space="preserve">1. Policies/ Administrative guidance on internships in the entity 
2. Tools that the entity uses (entity and/or system level) to ensure consistent application of internships policies
3. Good practices/innovations in the entity on internships
4. Data on internships in the entity across two periods:  i) 1 Jan - 31 Dec 2019; ii) 1 Jan - 30 June 2021:
</t>
    </r>
    <r>
      <rPr>
        <sz val="11"/>
        <color theme="1"/>
        <rFont val="Calibri"/>
        <family val="2"/>
      </rPr>
      <t xml:space="preserve">    •T</t>
    </r>
    <r>
      <rPr>
        <sz val="11"/>
        <color theme="1"/>
        <rFont val="Calibri"/>
        <family val="2"/>
        <scheme val="minor"/>
      </rPr>
      <t xml:space="preserve">otal number of interns and duration of internships; age, gender, geographical distribution of interns; and accessibility of internships to vulnerable youth 
</t>
    </r>
    <r>
      <rPr>
        <sz val="11"/>
        <color theme="1"/>
        <rFont val="Calibri"/>
        <family val="2"/>
      </rPr>
      <t xml:space="preserve">    •Data on internships </t>
    </r>
    <r>
      <rPr>
        <sz val="11"/>
        <color theme="1"/>
        <rFont val="Calibri"/>
        <family val="2"/>
        <scheme val="minor"/>
      </rPr>
      <t>in the ' JIU benchmark areas'
5. Size of entity (total number of offices, total number of staff) as on two days (Mid-year) i) 30 June 2019; ii) 30 June 2021.</t>
    </r>
  </si>
  <si>
    <r>
      <rPr>
        <sz val="11"/>
        <color theme="1"/>
        <rFont val="Calibri"/>
        <family val="2"/>
      </rPr>
      <t>•</t>
    </r>
    <r>
      <rPr>
        <sz val="11"/>
        <color theme="1"/>
        <rFont val="Calibri"/>
        <family val="2"/>
        <scheme val="minor"/>
      </rPr>
      <t xml:space="preserve">Yes, you will be able to download the tool and complete it; you can complete the tool in parts; you can come back to fill in gaps or incomplete cells.
</t>
    </r>
    <r>
      <rPr>
        <sz val="11"/>
        <color theme="1"/>
        <rFont val="Calibri"/>
        <family val="2"/>
      </rPr>
      <t>•</t>
    </r>
    <r>
      <rPr>
        <sz val="11"/>
        <color theme="1"/>
        <rFont val="Calibri"/>
        <family val="2"/>
        <scheme val="minor"/>
      </rPr>
      <t xml:space="preserve">Please upload the completed and signed file in the dedicated folder for your entity, in the Youth Envoy's SharePoint site. </t>
    </r>
  </si>
  <si>
    <t>•The 'stocktake on internships' is an exercise to understand the current status of internships in the UN entities participating in Youth2030, the UN Youth strategy.
•The tool will be completed by participating entities in August 2021.</t>
  </si>
  <si>
    <r>
      <t xml:space="preserve">Describe the mandate of your entity 
</t>
    </r>
    <r>
      <rPr>
        <sz val="11"/>
        <color theme="0"/>
        <rFont val="Calibri"/>
        <family val="2"/>
        <scheme val="minor"/>
      </rPr>
      <t>(Max 300 characters allowed)</t>
    </r>
  </si>
  <si>
    <r>
      <rPr>
        <b/>
        <sz val="11"/>
        <color theme="0"/>
        <rFont val="Calibri"/>
        <family val="2"/>
        <scheme val="minor"/>
      </rPr>
      <t>Which principal organ of the UN is your entity linked to?</t>
    </r>
    <r>
      <rPr>
        <u/>
        <sz val="11"/>
        <color theme="0"/>
        <rFont val="Calibri"/>
        <family val="2"/>
        <scheme val="minor"/>
      </rPr>
      <t xml:space="preserve">
(Refer to UN system chart with the principal organs here)</t>
    </r>
  </si>
  <si>
    <t>Gender distribution checkbox: male</t>
  </si>
  <si>
    <t>Gender distribution checkbox: female</t>
  </si>
  <si>
    <t>Gender distribution checkbox: they/them</t>
  </si>
  <si>
    <t>Enter link to the tool in Column-K (max 255 characters allowed)</t>
  </si>
  <si>
    <t>Enter link to the tool in Column-R (max 255 characters allowed)</t>
  </si>
  <si>
    <t>Enter link to good practices/innovations in Column-AP (max 255 characters allowed)</t>
  </si>
  <si>
    <r>
      <t>Is information available on the number of interns that</t>
    </r>
    <r>
      <rPr>
        <b/>
        <sz val="11"/>
        <color rgb="FFEF412C"/>
        <rFont val="Calibri"/>
        <family val="2"/>
        <scheme val="minor"/>
      </rPr>
      <t xml:space="preserve"> </t>
    </r>
    <r>
      <rPr>
        <b/>
        <u/>
        <sz val="12"/>
        <color theme="0"/>
        <rFont val="Calibri"/>
        <family val="2"/>
        <scheme val="minor"/>
      </rPr>
      <t>needed</t>
    </r>
    <r>
      <rPr>
        <b/>
        <sz val="14"/>
        <color theme="0"/>
        <rFont val="Calibri"/>
        <family val="2"/>
        <scheme val="minor"/>
      </rPr>
      <t xml:space="preserve"> </t>
    </r>
    <r>
      <rPr>
        <sz val="11"/>
        <color theme="0"/>
        <rFont val="Calibri"/>
        <family val="2"/>
        <scheme val="minor"/>
      </rPr>
      <t>the service/ assistance/ application of policy</t>
    </r>
  </si>
  <si>
    <r>
      <t>Is information available on the number of interns that</t>
    </r>
    <r>
      <rPr>
        <b/>
        <sz val="11"/>
        <rFont val="Calibri"/>
        <family val="2"/>
        <scheme val="minor"/>
      </rPr>
      <t xml:space="preserve"> </t>
    </r>
    <r>
      <rPr>
        <b/>
        <u/>
        <sz val="12"/>
        <rFont val="Calibri"/>
        <family val="2"/>
        <scheme val="minor"/>
      </rPr>
      <t>needed</t>
    </r>
    <r>
      <rPr>
        <b/>
        <sz val="14"/>
        <rFont val="Calibri"/>
        <family val="2"/>
        <scheme val="minor"/>
      </rPr>
      <t xml:space="preserve"> </t>
    </r>
    <r>
      <rPr>
        <sz val="11"/>
        <rFont val="Calibri"/>
        <family val="2"/>
        <scheme val="minor"/>
      </rPr>
      <t>the service/ assistance/ application of policy</t>
    </r>
  </si>
  <si>
    <t xml:space="preserve">•View the tool at 85-100% zoom for optimal experience. Feel free to freeze panes for ease of navigation.
•You can enter data and information in designated cells (white cells) only; the designated cells contain pre-set conditions and allow only valid data to be filled in. 
•To erase an incorrect input or to reset a dropdown field, press the "Delete" key on the keyboard. "Backspace" key will not work.
•Fill part A, part B, part C, and part D in sequence; when complete, sign designated areas and get approval for submission. 
•In part B, answer the questions from top to bottom in order, starting with question 1, then question 2, and finally question 3.
•In part C, answer the questions from top to bottom in order, starting with question 1, then question 2, and so on until question 7.
•In part D, 
   -instructions to fill each cell are in the respective header cells (rows 7, 8, and 9)
   -answer questions from left to right for each KPI. It would be best to complete one KPI in full before going to the next (start with KPI 1 from cell A11 to cell AR13)
   -please note that all questions are to be answered against each KPI; the JIU benchmarks are for reference only. Scoring should not be done against JIU benchmarks. </t>
  </si>
  <si>
    <t>Please add additional remarks, if any, including availability of data, guidance to fill the tool, relevance of the KPIs, suggestions for improvement, etc. (max 500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</si>
</sst>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2"/>
      <color theme="1"/>
      <name val="Calibri"/>
      <family val="2"/>
      <scheme val="minor"/>
    </font>
    <font>
      <b/>
      <sz val="11"/>
      <color theme="0"/>
      <name val="Calibri"/>
      <family val="2"/>
      <scheme val="minor"/>
    </font>
    <font>
      <sz val="11"/>
      <name val="Calibri"/>
      <family val="2"/>
      <scheme val="minor"/>
    </font>
    <font>
      <u/>
      <sz val="11"/>
      <color theme="10"/>
      <name val="Calibri"/>
      <family val="2"/>
      <scheme val="minor"/>
    </font>
    <font>
      <sz val="11"/>
      <color theme="0"/>
      <name val="Calibri"/>
      <family val="2"/>
      <scheme val="minor"/>
    </font>
    <font>
      <u/>
      <sz val="11"/>
      <color rgb="FF0563C1"/>
      <name val="Calibri"/>
      <family val="2"/>
      <scheme val="minor"/>
    </font>
    <font>
      <b/>
      <sz val="11"/>
      <name val="Calibri"/>
      <family val="2"/>
      <scheme val="minor"/>
    </font>
    <font>
      <i/>
      <sz val="11"/>
      <name val="Calibri"/>
      <family val="2"/>
      <scheme val="minor"/>
    </font>
    <font>
      <i/>
      <sz val="11"/>
      <color theme="1"/>
      <name val="Calibri"/>
      <family val="2"/>
      <scheme val="minor"/>
    </font>
    <font>
      <sz val="10"/>
      <color theme="0"/>
      <name val="Wingdings 3"/>
      <family val="1"/>
      <charset val="2"/>
    </font>
    <font>
      <b/>
      <sz val="11"/>
      <color theme="1"/>
      <name val="Calibri"/>
      <family val="2"/>
      <scheme val="minor"/>
    </font>
    <font>
      <b/>
      <sz val="12"/>
      <color theme="0"/>
      <name val="Calibri"/>
      <family val="2"/>
      <scheme val="minor"/>
    </font>
    <font>
      <sz val="11"/>
      <color theme="0" tint="-0.14999847407452621"/>
      <name val="Calibri"/>
      <family val="2"/>
      <scheme val="minor"/>
    </font>
    <font>
      <b/>
      <sz val="12"/>
      <color theme="1"/>
      <name val="Calibri"/>
      <family val="2"/>
      <scheme val="minor"/>
    </font>
    <font>
      <b/>
      <u/>
      <sz val="11"/>
      <color theme="1"/>
      <name val="Calibri"/>
      <family val="2"/>
      <scheme val="minor"/>
    </font>
    <font>
      <sz val="11"/>
      <color theme="1"/>
      <name val="Calibri"/>
      <family val="2"/>
    </font>
    <font>
      <sz val="11"/>
      <color rgb="FF000000"/>
      <name val="Calibri"/>
      <family val="2"/>
      <scheme val="minor"/>
    </font>
    <font>
      <sz val="11"/>
      <color rgb="FFFF0000"/>
      <name val="Calibri"/>
      <family val="2"/>
      <scheme val="minor"/>
    </font>
    <font>
      <sz val="11"/>
      <color theme="1"/>
      <name val="Calibri"/>
      <family val="2"/>
      <scheme val="minor"/>
    </font>
    <font>
      <b/>
      <sz val="11"/>
      <color rgb="FFEF412C"/>
      <name val="Calibri"/>
      <family val="2"/>
      <scheme val="minor"/>
    </font>
    <font>
      <b/>
      <sz val="14"/>
      <color theme="0"/>
      <name val="Calibri"/>
      <family val="2"/>
      <scheme val="minor"/>
    </font>
    <font>
      <b/>
      <u/>
      <sz val="12"/>
      <color theme="0"/>
      <name val="Calibri"/>
      <family val="2"/>
      <scheme val="minor"/>
    </font>
    <font>
      <b/>
      <u/>
      <sz val="12"/>
      <name val="Calibri"/>
      <family val="2"/>
      <scheme val="minor"/>
    </font>
    <font>
      <b/>
      <sz val="14"/>
      <name val="Calibri"/>
      <family val="2"/>
      <scheme val="minor"/>
    </font>
    <font>
      <b/>
      <i/>
      <sz val="11"/>
      <color theme="0"/>
      <name val="Calibri"/>
      <family val="2"/>
      <scheme val="minor"/>
    </font>
    <font>
      <b/>
      <i/>
      <sz val="11"/>
      <color theme="1"/>
      <name val="Calibri"/>
      <family val="2"/>
      <scheme val="minor"/>
    </font>
    <font>
      <sz val="10"/>
      <name val="Calibri"/>
      <family val="2"/>
      <scheme val="minor"/>
    </font>
    <font>
      <i/>
      <sz val="14"/>
      <color theme="0"/>
      <name val="Calibri"/>
      <family val="2"/>
      <scheme val="minor"/>
    </font>
    <font>
      <b/>
      <sz val="16"/>
      <color theme="0"/>
      <name val="Calibri"/>
      <family val="2"/>
      <scheme val="minor"/>
    </font>
    <font>
      <u/>
      <sz val="11"/>
      <color theme="0"/>
      <name val="Calibri"/>
      <family val="2"/>
      <scheme val="minor"/>
    </font>
    <font>
      <b/>
      <u/>
      <sz val="11"/>
      <name val="Calibri"/>
      <family val="2"/>
      <scheme val="minor"/>
    </font>
    <font>
      <b/>
      <sz val="12"/>
      <name val="Calibri"/>
      <family val="2"/>
      <scheme val="minor"/>
    </font>
    <font>
      <sz val="10"/>
      <name val="Wingdings 3"/>
      <family val="1"/>
      <charset val="2"/>
    </font>
    <font>
      <sz val="8"/>
      <color theme="1"/>
      <name val="Calibri"/>
      <family val="2"/>
      <scheme val="minor"/>
    </font>
    <font>
      <sz val="8"/>
      <name val="Calibri"/>
      <family val="2"/>
      <scheme val="minor"/>
    </font>
    <font>
      <sz val="8"/>
      <color rgb="FF000000"/>
      <name val="Segoe UI"/>
      <charset val="1"/>
    </font>
  </fonts>
  <fills count="23">
    <fill>
      <patternFill patternType="none"/>
    </fill>
    <fill>
      <patternFill patternType="gray125"/>
    </fill>
    <fill>
      <patternFill patternType="solid">
        <fgColor theme="2"/>
        <bgColor indexed="64"/>
      </patternFill>
    </fill>
    <fill>
      <patternFill patternType="solid">
        <fgColor rgb="FF1A3668"/>
        <bgColor indexed="64"/>
      </patternFill>
    </fill>
    <fill>
      <patternFill patternType="solid">
        <fgColor rgb="FFCDD4DE"/>
        <bgColor indexed="64"/>
      </patternFill>
    </fill>
    <fill>
      <patternFill patternType="solid">
        <fgColor rgb="FF556A90"/>
        <bgColor indexed="64"/>
      </patternFill>
    </fill>
    <fill>
      <patternFill patternType="solid">
        <fgColor rgb="FF2ABDE2"/>
        <bgColor indexed="64"/>
      </patternFill>
    </fill>
    <fill>
      <patternFill patternType="solid">
        <fgColor rgb="FFBCEBF6"/>
        <bgColor indexed="64"/>
      </patternFill>
    </fill>
    <fill>
      <patternFill patternType="solid">
        <fgColor rgb="FFEF412C"/>
        <bgColor indexed="64"/>
      </patternFill>
    </fill>
    <fill>
      <patternFill patternType="solid">
        <fgColor theme="1"/>
        <bgColor auto="1"/>
      </patternFill>
    </fill>
    <fill>
      <patternFill patternType="solid">
        <fgColor theme="0" tint="-0.499984740745262"/>
        <bgColor indexed="64"/>
      </patternFill>
    </fill>
    <fill>
      <patternFill patternType="solid">
        <fgColor rgb="FF434343"/>
        <bgColor indexed="64"/>
      </patternFill>
    </fill>
    <fill>
      <patternFill patternType="solid">
        <fgColor theme="0" tint="-0.34998626667073579"/>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rgb="FFAEAAAA"/>
        <bgColor indexed="64"/>
      </patternFill>
    </fill>
    <fill>
      <patternFill patternType="solid">
        <fgColor theme="1"/>
        <bgColor indexed="64"/>
      </patternFill>
    </fill>
    <fill>
      <patternFill patternType="solid">
        <fgColor rgb="FF00B0F0"/>
        <bgColor indexed="64"/>
      </patternFill>
    </fill>
    <fill>
      <patternFill patternType="solid">
        <fgColor rgb="FF888888"/>
        <bgColor indexed="64"/>
      </patternFill>
    </fill>
    <fill>
      <patternFill patternType="solid">
        <fgColor theme="3"/>
        <bgColor indexed="64"/>
      </patternFill>
    </fill>
    <fill>
      <patternFill patternType="solid">
        <fgColor theme="3" tint="0.39997558519241921"/>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right style="thin">
        <color theme="0" tint="-0.14996795556505021"/>
      </right>
      <top/>
      <bottom style="thin">
        <color theme="0" tint="-0.14996795556505021"/>
      </bottom>
      <diagonal/>
    </border>
    <border>
      <left/>
      <right style="thin">
        <color theme="0"/>
      </right>
      <top/>
      <bottom style="thin">
        <color indexed="64"/>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bottom style="thin">
        <color indexed="64"/>
      </bottom>
      <diagonal/>
    </border>
    <border>
      <left style="thin">
        <color theme="0"/>
      </left>
      <right style="thin">
        <color theme="0"/>
      </right>
      <top/>
      <bottom style="thin">
        <color indexed="64"/>
      </bottom>
      <diagonal/>
    </border>
  </borders>
  <cellStyleXfs count="3">
    <xf numFmtId="0" fontId="0" fillId="0" borderId="0"/>
    <xf numFmtId="0" fontId="4" fillId="0" borderId="0" applyNumberFormat="0" applyFill="0" applyBorder="0" applyAlignment="0" applyProtection="0"/>
    <xf numFmtId="9" fontId="19" fillId="0" borderId="0" applyFont="0" applyFill="0" applyBorder="0" applyAlignment="0" applyProtection="0"/>
  </cellStyleXfs>
  <cellXfs count="318">
    <xf numFmtId="0" fontId="0" fillId="0" borderId="0" xfId="0"/>
    <xf numFmtId="0" fontId="2" fillId="3" borderId="21" xfId="0" applyFont="1" applyFill="1" applyBorder="1" applyAlignment="1">
      <alignment horizontal="left" vertical="center" wrapText="1"/>
    </xf>
    <xf numFmtId="0" fontId="5" fillId="10" borderId="20"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8" fillId="12" borderId="10" xfId="0" applyFont="1" applyFill="1" applyBorder="1" applyAlignment="1">
      <alignment horizontal="left" vertical="center"/>
    </xf>
    <xf numFmtId="0" fontId="8" fillId="12" borderId="10" xfId="0" applyFont="1" applyFill="1" applyBorder="1" applyAlignment="1">
      <alignment horizontal="left" vertical="center" wrapText="1"/>
    </xf>
    <xf numFmtId="0" fontId="8" fillId="12" borderId="10" xfId="0" applyFont="1" applyFill="1" applyBorder="1" applyAlignment="1">
      <alignment horizontal="center" vertical="center"/>
    </xf>
    <xf numFmtId="0" fontId="10" fillId="9" borderId="47" xfId="0" applyFont="1" applyFill="1" applyBorder="1" applyAlignment="1">
      <alignment horizontal="center" textRotation="255" wrapText="1" shrinkToFit="1"/>
    </xf>
    <xf numFmtId="0" fontId="10" fillId="9" borderId="48" xfId="0" applyFont="1" applyFill="1" applyBorder="1" applyAlignment="1">
      <alignment horizontal="center" textRotation="255" wrapText="1" shrinkToFit="1"/>
    </xf>
    <xf numFmtId="0" fontId="10" fillId="9" borderId="49" xfId="0" applyFont="1" applyFill="1" applyBorder="1" applyAlignment="1">
      <alignment horizontal="center" textRotation="255" wrapText="1" shrinkToFit="1"/>
    </xf>
    <xf numFmtId="0" fontId="10" fillId="9" borderId="50" xfId="0" applyFont="1" applyFill="1" applyBorder="1" applyAlignment="1">
      <alignment horizontal="center" textRotation="255" wrapText="1" shrinkToFit="1"/>
    </xf>
    <xf numFmtId="1" fontId="0" fillId="0" borderId="0" xfId="0" applyNumberFormat="1"/>
    <xf numFmtId="0" fontId="8" fillId="12" borderId="10" xfId="0" applyFont="1" applyFill="1" applyBorder="1" applyAlignment="1">
      <alignment horizontal="center" vertical="center" wrapText="1"/>
    </xf>
    <xf numFmtId="0" fontId="3" fillId="16" borderId="20" xfId="0" applyFont="1" applyFill="1" applyBorder="1" applyAlignment="1">
      <alignment horizontal="left" vertical="center" wrapText="1"/>
    </xf>
    <xf numFmtId="0" fontId="3" fillId="16" borderId="22" xfId="0" applyFont="1" applyFill="1" applyBorder="1" applyAlignment="1">
      <alignment horizontal="left" vertical="center" wrapText="1"/>
    </xf>
    <xf numFmtId="0" fontId="0" fillId="2" borderId="2" xfId="0" applyFill="1" applyBorder="1" applyAlignment="1">
      <alignment vertical="top"/>
    </xf>
    <xf numFmtId="0" fontId="3" fillId="16" borderId="21" xfId="0" applyFont="1" applyFill="1" applyBorder="1" applyAlignment="1">
      <alignment horizontal="left" vertical="center" wrapText="1"/>
    </xf>
    <xf numFmtId="0" fontId="10" fillId="9" borderId="2" xfId="0" applyFont="1" applyFill="1" applyBorder="1" applyAlignment="1">
      <alignment horizontal="center" textRotation="255" wrapText="1" shrinkToFit="1"/>
    </xf>
    <xf numFmtId="0" fontId="0" fillId="13" borderId="0" xfId="0" applyFill="1"/>
    <xf numFmtId="0" fontId="0" fillId="13" borderId="0" xfId="0" applyFill="1" applyAlignment="1">
      <alignment horizontal="center" vertical="center"/>
    </xf>
    <xf numFmtId="0" fontId="15" fillId="13" borderId="0" xfId="0" applyFont="1" applyFill="1" applyAlignment="1">
      <alignment horizontal="left" vertical="center" wrapText="1"/>
    </xf>
    <xf numFmtId="0" fontId="0" fillId="13" borderId="0" xfId="0" applyFill="1" applyAlignment="1">
      <alignment vertical="top" wrapText="1"/>
    </xf>
    <xf numFmtId="0" fontId="8" fillId="12" borderId="3" xfId="0" applyFont="1" applyFill="1" applyBorder="1" applyAlignment="1">
      <alignment horizontal="left" vertical="center"/>
    </xf>
    <xf numFmtId="0" fontId="8" fillId="12" borderId="4" xfId="0" applyFont="1" applyFill="1" applyBorder="1" applyAlignment="1">
      <alignment horizontal="left" vertical="center"/>
    </xf>
    <xf numFmtId="0" fontId="8" fillId="0" borderId="3" xfId="0" applyFont="1" applyBorder="1" applyAlignment="1">
      <alignment horizontal="left" vertical="top"/>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7" fillId="0" borderId="2" xfId="0" applyFont="1" applyBorder="1" applyAlignment="1">
      <alignment horizontal="left" vertical="center" wrapText="1"/>
    </xf>
    <xf numFmtId="0" fontId="2" fillId="0" borderId="2" xfId="0" applyFont="1" applyBorder="1" applyAlignment="1">
      <alignment vertical="center" wrapText="1"/>
    </xf>
    <xf numFmtId="0" fontId="3" fillId="0" borderId="2" xfId="0" applyFont="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vertical="center" wrapText="1"/>
    </xf>
    <xf numFmtId="0" fontId="3" fillId="0" borderId="0" xfId="0" applyFont="1"/>
    <xf numFmtId="0" fontId="7" fillId="0" borderId="2" xfId="0" applyFont="1" applyBorder="1" applyAlignment="1">
      <alignment horizontal="center" vertical="center" wrapText="1"/>
    </xf>
    <xf numFmtId="9" fontId="3" fillId="0" borderId="2" xfId="0" applyNumberFormat="1" applyFont="1" applyBorder="1" applyAlignment="1">
      <alignment horizontal="left" vertical="center" wrapText="1"/>
    </xf>
    <xf numFmtId="0" fontId="7" fillId="0" borderId="2" xfId="0" applyFont="1" applyBorder="1" applyAlignment="1">
      <alignment vertical="center"/>
    </xf>
    <xf numFmtId="0" fontId="0" fillId="0" borderId="2" xfId="0" applyBorder="1"/>
    <xf numFmtId="0" fontId="17" fillId="2" borderId="2" xfId="0" applyFont="1" applyFill="1" applyBorder="1" applyAlignment="1">
      <alignment vertical="top"/>
    </xf>
    <xf numFmtId="0" fontId="0" fillId="0" borderId="4"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2" borderId="2" xfId="0" applyFill="1" applyBorder="1" applyAlignment="1">
      <alignment horizontal="right" vertical="center" wrapText="1"/>
    </xf>
    <xf numFmtId="0" fontId="3" fillId="2" borderId="2" xfId="0" applyFont="1" applyFill="1" applyBorder="1" applyAlignment="1">
      <alignment horizontal="right" vertical="center" wrapText="1"/>
    </xf>
    <xf numFmtId="0" fontId="14" fillId="2" borderId="2" xfId="0" applyFont="1" applyFill="1" applyBorder="1" applyAlignment="1">
      <alignment horizontal="left" vertical="top" wrapText="1"/>
    </xf>
    <xf numFmtId="0" fontId="0" fillId="2" borderId="2" xfId="0" applyFill="1" applyBorder="1" applyAlignment="1">
      <alignment vertical="top" wrapText="1"/>
    </xf>
    <xf numFmtId="0" fontId="2" fillId="2" borderId="8" xfId="0" applyFont="1" applyFill="1" applyBorder="1" applyAlignment="1">
      <alignment horizontal="left"/>
    </xf>
    <xf numFmtId="0" fontId="0" fillId="2" borderId="0" xfId="0" applyFill="1" applyAlignment="1">
      <alignment vertical="center" wrapText="1"/>
    </xf>
    <xf numFmtId="0" fontId="0" fillId="2" borderId="0" xfId="0" applyFill="1"/>
    <xf numFmtId="0" fontId="0" fillId="2" borderId="8" xfId="0" applyFill="1" applyBorder="1"/>
    <xf numFmtId="0" fontId="0" fillId="2" borderId="0" xfId="0" applyFill="1" applyAlignment="1">
      <alignment vertical="center"/>
    </xf>
    <xf numFmtId="0" fontId="12" fillId="2" borderId="10" xfId="0" applyFont="1" applyFill="1" applyBorder="1" applyAlignment="1">
      <alignment horizontal="left" vertical="center"/>
    </xf>
    <xf numFmtId="0" fontId="0" fillId="2" borderId="0" xfId="0" applyFill="1" applyAlignment="1">
      <alignment wrapText="1"/>
    </xf>
    <xf numFmtId="0" fontId="0" fillId="2" borderId="0" xfId="0" applyFill="1" applyAlignment="1">
      <alignment horizontal="left" wrapText="1"/>
    </xf>
    <xf numFmtId="0" fontId="0" fillId="2" borderId="3" xfId="0" applyFill="1" applyBorder="1" applyAlignment="1">
      <alignment wrapText="1"/>
    </xf>
    <xf numFmtId="0" fontId="0" fillId="2" borderId="4" xfId="0" applyFill="1" applyBorder="1" applyAlignment="1">
      <alignment horizontal="left" wrapText="1"/>
    </xf>
    <xf numFmtId="0" fontId="0" fillId="13" borderId="8" xfId="0" applyFill="1" applyBorder="1" applyAlignment="1">
      <alignment vertical="center" wrapText="1"/>
    </xf>
    <xf numFmtId="0" fontId="0" fillId="13" borderId="8" xfId="0" applyFill="1" applyBorder="1" applyAlignment="1">
      <alignment horizontal="left" vertical="center" wrapText="1"/>
    </xf>
    <xf numFmtId="0" fontId="4" fillId="0" borderId="2" xfId="1" applyBorder="1" applyAlignment="1" applyProtection="1">
      <alignment horizontal="left" vertical="center" wrapText="1"/>
      <protection locked="0"/>
    </xf>
    <xf numFmtId="0" fontId="2" fillId="19" borderId="47" xfId="0" applyFont="1" applyFill="1" applyBorder="1" applyAlignment="1">
      <alignment horizontal="left" vertical="center"/>
    </xf>
    <xf numFmtId="0" fontId="30" fillId="19" borderId="48" xfId="1" applyFont="1" applyFill="1" applyBorder="1" applyAlignment="1">
      <alignment horizontal="left" vertical="center" wrapText="1"/>
    </xf>
    <xf numFmtId="0" fontId="2" fillId="10" borderId="2" xfId="0" applyFont="1" applyFill="1" applyBorder="1" applyAlignment="1">
      <alignment horizontal="left" vertical="center" wrapText="1"/>
    </xf>
    <xf numFmtId="15" fontId="2" fillId="10" borderId="2" xfId="0" applyNumberFormat="1" applyFont="1" applyFill="1" applyBorder="1" applyAlignment="1">
      <alignment horizontal="left" vertical="center" wrapText="1"/>
    </xf>
    <xf numFmtId="0" fontId="2" fillId="10" borderId="3" xfId="0" applyFont="1" applyFill="1" applyBorder="1" applyAlignment="1">
      <alignment horizontal="left" vertical="center" wrapText="1"/>
    </xf>
    <xf numFmtId="0" fontId="21" fillId="2" borderId="39" xfId="0" applyFont="1" applyFill="1" applyBorder="1" applyAlignment="1">
      <alignment horizontal="center" vertical="center"/>
    </xf>
    <xf numFmtId="0" fontId="11" fillId="2" borderId="0" xfId="0" applyFont="1" applyFill="1" applyAlignment="1">
      <alignment vertical="center"/>
    </xf>
    <xf numFmtId="0" fontId="13" fillId="2" borderId="8" xfId="0" applyFont="1" applyFill="1" applyBorder="1" applyAlignment="1">
      <alignment horizontal="right" vertical="center" wrapText="1"/>
    </xf>
    <xf numFmtId="0" fontId="13" fillId="2" borderId="8" xfId="0" applyFont="1" applyFill="1" applyBorder="1" applyAlignment="1">
      <alignment horizontal="left" vertical="center" wrapText="1"/>
    </xf>
    <xf numFmtId="0" fontId="0" fillId="2" borderId="0" xfId="0" applyFill="1" applyAlignment="1">
      <alignment horizontal="center" vertical="center"/>
    </xf>
    <xf numFmtId="0" fontId="0" fillId="2" borderId="0" xfId="0" applyFill="1" applyAlignment="1">
      <alignment vertical="top"/>
    </xf>
    <xf numFmtId="0" fontId="15" fillId="2" borderId="0" xfId="0" applyFont="1" applyFill="1" applyAlignment="1">
      <alignment horizontal="left" vertical="center" wrapText="1"/>
    </xf>
    <xf numFmtId="0" fontId="0" fillId="2" borderId="0" xfId="0" applyFill="1" applyAlignment="1">
      <alignment vertical="top" wrapText="1"/>
    </xf>
    <xf numFmtId="0" fontId="12" fillId="19" borderId="53" xfId="0" applyFont="1" applyFill="1" applyBorder="1" applyAlignment="1">
      <alignment horizontal="center" vertical="center"/>
    </xf>
    <xf numFmtId="0" fontId="12" fillId="19" borderId="51" xfId="0" applyFont="1" applyFill="1" applyBorder="1" applyAlignment="1">
      <alignment vertical="center"/>
    </xf>
    <xf numFmtId="0" fontId="0" fillId="20" borderId="10" xfId="0" applyFill="1" applyBorder="1" applyAlignment="1">
      <alignment vertical="top"/>
    </xf>
    <xf numFmtId="0" fontId="0" fillId="20" borderId="3" xfId="0" applyFill="1" applyBorder="1" applyAlignment="1">
      <alignment horizontal="center" vertical="center"/>
    </xf>
    <xf numFmtId="0" fontId="0" fillId="20" borderId="10" xfId="0" applyFill="1" applyBorder="1" applyAlignment="1">
      <alignment vertical="center" wrapText="1"/>
    </xf>
    <xf numFmtId="0" fontId="12" fillId="2" borderId="0" xfId="0" applyFont="1" applyFill="1" applyAlignment="1">
      <alignment horizontal="left" vertical="center"/>
    </xf>
    <xf numFmtId="0" fontId="2" fillId="19" borderId="49" xfId="0" applyFont="1" applyFill="1" applyBorder="1" applyAlignment="1">
      <alignment horizontal="left" vertical="center" wrapText="1"/>
    </xf>
    <xf numFmtId="0" fontId="0" fillId="2" borderId="0" xfId="0" applyFill="1" applyAlignment="1">
      <alignment horizontal="left" vertical="center"/>
    </xf>
    <xf numFmtId="0" fontId="3" fillId="2" borderId="5" xfId="0" applyFont="1" applyFill="1" applyBorder="1" applyAlignment="1">
      <alignment horizontal="left" vertical="center" wrapText="1"/>
    </xf>
    <xf numFmtId="0" fontId="25" fillId="18" borderId="51"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0" fillId="0" borderId="6" xfId="0" applyBorder="1" applyAlignment="1" applyProtection="1">
      <alignment horizontal="left" vertical="center" wrapText="1"/>
      <protection locked="0"/>
    </xf>
    <xf numFmtId="0" fontId="25" fillId="18" borderId="51" xfId="0" applyFont="1" applyFill="1" applyBorder="1" applyAlignment="1">
      <alignment horizontal="left" vertical="center"/>
    </xf>
    <xf numFmtId="0" fontId="7" fillId="0" borderId="2" xfId="0" applyFont="1" applyBorder="1" applyAlignment="1" applyProtection="1">
      <alignment horizontal="left" vertical="center" wrapText="1"/>
      <protection locked="0"/>
    </xf>
    <xf numFmtId="0" fontId="11" fillId="0" borderId="0" xfId="0" applyFont="1"/>
    <xf numFmtId="0" fontId="0" fillId="0" borderId="0" xfId="0" applyAlignment="1">
      <alignment horizontal="center"/>
    </xf>
    <xf numFmtId="0" fontId="0" fillId="2" borderId="0" xfId="0" applyFill="1" applyAlignment="1" applyProtection="1">
      <alignment vertical="center"/>
      <protection locked="0"/>
    </xf>
    <xf numFmtId="0" fontId="2" fillId="3" borderId="36" xfId="0" applyFont="1" applyFill="1" applyBorder="1" applyAlignment="1">
      <alignment horizontal="left" vertical="center" wrapText="1"/>
    </xf>
    <xf numFmtId="0" fontId="0" fillId="8" borderId="0" xfId="0" applyFill="1" applyAlignment="1">
      <alignment horizontal="left" vertical="center"/>
    </xf>
    <xf numFmtId="0" fontId="0" fillId="13" borderId="0" xfId="0" applyFill="1" applyAlignment="1">
      <alignment horizontal="left" vertical="center"/>
    </xf>
    <xf numFmtId="0" fontId="0" fillId="2" borderId="0" xfId="0" applyFill="1" applyAlignment="1">
      <alignment horizontal="left" vertical="center" wrapText="1"/>
    </xf>
    <xf numFmtId="0" fontId="0" fillId="0" borderId="0" xfId="0" applyAlignment="1">
      <alignment horizontal="left" vertical="center" wrapText="1"/>
    </xf>
    <xf numFmtId="0" fontId="26" fillId="2" borderId="0" xfId="0" applyFont="1" applyFill="1" applyAlignment="1">
      <alignment horizontal="left" vertical="center" wrapText="1"/>
    </xf>
    <xf numFmtId="0" fontId="26" fillId="0" borderId="0" xfId="0" applyFont="1" applyAlignment="1">
      <alignment horizontal="left" vertical="center" wrapText="1"/>
    </xf>
    <xf numFmtId="0" fontId="9" fillId="2" borderId="0" xfId="0" applyFont="1" applyFill="1" applyAlignment="1">
      <alignment horizontal="left" vertical="center" wrapText="1"/>
    </xf>
    <xf numFmtId="0" fontId="9" fillId="0" borderId="0" xfId="0" applyFont="1" applyAlignment="1">
      <alignment horizontal="left" vertical="center" wrapText="1"/>
    </xf>
    <xf numFmtId="1" fontId="3" fillId="2" borderId="2" xfId="1" applyNumberFormat="1" applyFont="1" applyFill="1" applyBorder="1" applyAlignment="1">
      <alignment horizontal="left" vertical="center" wrapText="1"/>
    </xf>
    <xf numFmtId="0" fontId="4" fillId="0" borderId="6" xfId="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21" borderId="2" xfId="0" applyFill="1" applyBorder="1" applyAlignment="1">
      <alignment horizontal="left" vertical="center"/>
    </xf>
    <xf numFmtId="0" fontId="3" fillId="21" borderId="2" xfId="0" applyFont="1" applyFill="1" applyBorder="1" applyAlignment="1">
      <alignment horizontal="left" vertical="center"/>
    </xf>
    <xf numFmtId="0" fontId="0" fillId="0" borderId="3" xfId="0" applyBorder="1" applyAlignment="1" applyProtection="1">
      <alignment horizontal="left" vertical="center" wrapText="1"/>
      <protection locked="0"/>
    </xf>
    <xf numFmtId="0" fontId="0" fillId="15" borderId="2" xfId="0" applyFill="1" applyBorder="1" applyAlignment="1" applyProtection="1">
      <alignment horizontal="left" vertical="center" wrapText="1"/>
      <protection locked="0"/>
    </xf>
    <xf numFmtId="0" fontId="0" fillId="14" borderId="2" xfId="0" applyFill="1" applyBorder="1" applyAlignment="1">
      <alignment horizontal="left" vertical="center"/>
    </xf>
    <xf numFmtId="0" fontId="0" fillId="22" borderId="2" xfId="0" applyFill="1" applyBorder="1" applyAlignment="1">
      <alignment horizontal="left" vertical="center"/>
    </xf>
    <xf numFmtId="0" fontId="0" fillId="0" borderId="0" xfId="0" applyAlignment="1">
      <alignment horizontal="left" vertical="center"/>
    </xf>
    <xf numFmtId="0" fontId="0" fillId="8" borderId="0" xfId="0" applyFill="1" applyAlignment="1">
      <alignment horizontal="center" vertical="center"/>
    </xf>
    <xf numFmtId="0" fontId="10" fillId="9" borderId="4" xfId="0" applyFont="1" applyFill="1" applyBorder="1" applyAlignment="1" applyProtection="1">
      <alignment horizontal="center" vertical="center" textRotation="255" wrapText="1" shrinkToFit="1"/>
      <protection hidden="1"/>
    </xf>
    <xf numFmtId="0" fontId="10" fillId="9" borderId="43" xfId="0" applyFont="1" applyFill="1" applyBorder="1" applyAlignment="1" applyProtection="1">
      <alignment horizontal="center" vertical="center" textRotation="255" wrapText="1" shrinkToFit="1"/>
      <protection hidden="1"/>
    </xf>
    <xf numFmtId="0" fontId="10" fillId="9" borderId="38" xfId="0" applyFont="1" applyFill="1" applyBorder="1" applyAlignment="1" applyProtection="1">
      <alignment horizontal="center" vertical="center" textRotation="255" wrapText="1" shrinkToFit="1"/>
      <protection hidden="1"/>
    </xf>
    <xf numFmtId="0" fontId="0" fillId="2" borderId="2" xfId="0" applyFill="1" applyBorder="1" applyAlignment="1">
      <alignment horizontal="left" vertical="center"/>
    </xf>
    <xf numFmtId="0" fontId="3" fillId="2" borderId="2" xfId="0" applyFont="1" applyFill="1" applyBorder="1" applyAlignment="1">
      <alignment horizontal="left" vertical="center"/>
    </xf>
    <xf numFmtId="0" fontId="0" fillId="12" borderId="39" xfId="0" applyFill="1" applyBorder="1" applyAlignment="1">
      <alignment horizontal="left" vertical="center"/>
    </xf>
    <xf numFmtId="0" fontId="0" fillId="12" borderId="0" xfId="0" applyFill="1" applyAlignment="1">
      <alignment horizontal="left" vertical="center"/>
    </xf>
    <xf numFmtId="0" fontId="0" fillId="12" borderId="0" xfId="0" applyFill="1" applyAlignment="1">
      <alignment horizontal="center" vertical="center"/>
    </xf>
    <xf numFmtId="0" fontId="29" fillId="13" borderId="0" xfId="0" applyFont="1" applyFill="1" applyAlignment="1">
      <alignment horizontal="left" vertical="center"/>
    </xf>
    <xf numFmtId="0" fontId="0" fillId="2" borderId="10" xfId="0" applyFill="1" applyBorder="1" applyAlignment="1">
      <alignment horizontal="left" vertical="center" wrapText="1"/>
    </xf>
    <xf numFmtId="0" fontId="7" fillId="15" borderId="2"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2" borderId="0" xfId="0" applyFont="1" applyFill="1" applyAlignment="1">
      <alignment horizontal="left" vertical="center" wrapText="1"/>
    </xf>
    <xf numFmtId="0" fontId="3" fillId="13" borderId="0" xfId="0" applyFont="1" applyFill="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15" borderId="2" xfId="0" applyFont="1" applyFill="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0" fillId="0" borderId="0" xfId="0" applyAlignment="1">
      <alignment horizontal="center" vertical="center"/>
    </xf>
    <xf numFmtId="0" fontId="35" fillId="0" borderId="2" xfId="1" applyFont="1" applyFill="1" applyBorder="1" applyAlignment="1" applyProtection="1">
      <alignment horizontal="left" vertical="center" wrapText="1"/>
      <protection locked="0"/>
    </xf>
    <xf numFmtId="0" fontId="2" fillId="10" borderId="2" xfId="0" applyFont="1" applyFill="1" applyBorder="1" applyAlignment="1">
      <alignment horizontal="left" vertical="center"/>
    </xf>
    <xf numFmtId="0" fontId="2" fillId="10" borderId="47" xfId="0" applyFont="1" applyFill="1" applyBorder="1" applyAlignment="1">
      <alignment horizontal="left" vertical="center"/>
    </xf>
    <xf numFmtId="0" fontId="2" fillId="10" borderId="48" xfId="0" applyFont="1" applyFill="1" applyBorder="1" applyAlignment="1">
      <alignment horizontal="left" vertical="center"/>
    </xf>
    <xf numFmtId="0" fontId="2" fillId="10" borderId="49" xfId="0" applyFont="1" applyFill="1" applyBorder="1" applyAlignment="1">
      <alignment horizontal="left" vertical="center"/>
    </xf>
    <xf numFmtId="0" fontId="3" fillId="2" borderId="10" xfId="0" applyFont="1" applyFill="1" applyBorder="1" applyAlignment="1">
      <alignment horizontal="left" vertical="center"/>
    </xf>
    <xf numFmtId="0" fontId="0" fillId="2" borderId="10" xfId="0" applyFill="1" applyBorder="1" applyAlignment="1">
      <alignment horizontal="left" vertical="center"/>
    </xf>
    <xf numFmtId="0" fontId="0" fillId="2" borderId="10" xfId="0" applyFill="1" applyBorder="1" applyAlignment="1" applyProtection="1">
      <alignment horizontal="left" vertical="center"/>
      <protection locked="0"/>
    </xf>
    <xf numFmtId="0" fontId="0" fillId="0" borderId="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14" fontId="11" fillId="0" borderId="3" xfId="0" applyNumberFormat="1"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4" fillId="2" borderId="39" xfId="1" applyFill="1" applyBorder="1" applyAlignment="1">
      <alignment horizontal="left" wrapText="1"/>
    </xf>
    <xf numFmtId="0" fontId="4" fillId="2" borderId="0" xfId="1" applyFill="1" applyBorder="1" applyAlignment="1">
      <alignment horizontal="left" wrapText="1"/>
    </xf>
    <xf numFmtId="0" fontId="4" fillId="2" borderId="13" xfId="1" applyFill="1" applyBorder="1" applyAlignment="1">
      <alignment horizontal="left" wrapText="1"/>
    </xf>
    <xf numFmtId="0" fontId="0" fillId="2" borderId="11" xfId="0" applyFill="1" applyBorder="1" applyAlignment="1">
      <alignment horizontal="left" vertical="center" wrapText="1"/>
    </xf>
    <xf numFmtId="0" fontId="0" fillId="2" borderId="14" xfId="0" applyFill="1" applyBorder="1" applyAlignment="1">
      <alignment horizontal="left" vertical="center" wrapText="1"/>
    </xf>
    <xf numFmtId="0" fontId="0" fillId="2" borderId="12" xfId="0" applyFill="1" applyBorder="1" applyAlignment="1">
      <alignment horizontal="left" vertical="center" wrapText="1"/>
    </xf>
    <xf numFmtId="0" fontId="2" fillId="10" borderId="7" xfId="0" applyFont="1" applyFill="1" applyBorder="1" applyAlignment="1">
      <alignment vertical="center" wrapText="1"/>
    </xf>
    <xf numFmtId="0" fontId="2" fillId="10" borderId="8" xfId="0" applyFont="1" applyFill="1" applyBorder="1" applyAlignment="1">
      <alignment vertical="center" wrapText="1"/>
    </xf>
    <xf numFmtId="0" fontId="2" fillId="10" borderId="9" xfId="0" applyFont="1" applyFill="1" applyBorder="1" applyAlignment="1">
      <alignment vertical="center" wrapText="1"/>
    </xf>
    <xf numFmtId="0" fontId="0" fillId="2" borderId="11" xfId="0" applyFill="1" applyBorder="1" applyAlignment="1">
      <alignment vertical="center" wrapText="1"/>
    </xf>
    <xf numFmtId="0" fontId="0" fillId="2" borderId="14" xfId="0" applyFill="1" applyBorder="1" applyAlignment="1">
      <alignment vertical="center"/>
    </xf>
    <xf numFmtId="0" fontId="0" fillId="2" borderId="12" xfId="0" applyFill="1" applyBorder="1" applyAlignment="1">
      <alignment vertical="center"/>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3" xfId="0" applyFill="1" applyBorder="1" applyAlignment="1">
      <alignment vertical="center" wrapText="1"/>
    </xf>
    <xf numFmtId="0" fontId="0" fillId="2" borderId="10" xfId="0" applyFill="1" applyBorder="1" applyAlignment="1">
      <alignment vertical="center" wrapText="1"/>
    </xf>
    <xf numFmtId="0" fontId="0" fillId="2" borderId="4" xfId="0" applyFill="1" applyBorder="1" applyAlignment="1">
      <alignment vertical="center" wrapText="1"/>
    </xf>
    <xf numFmtId="0" fontId="0" fillId="2" borderId="0" xfId="0" applyFill="1"/>
    <xf numFmtId="0" fontId="0" fillId="2" borderId="0" xfId="0" applyFill="1" applyAlignment="1">
      <alignment horizontal="center"/>
    </xf>
    <xf numFmtId="0" fontId="21" fillId="8" borderId="2" xfId="0" applyFont="1" applyFill="1" applyBorder="1" applyAlignment="1">
      <alignment horizontal="center" vertical="center" wrapText="1"/>
    </xf>
    <xf numFmtId="0" fontId="21" fillId="8" borderId="2" xfId="0" applyFont="1" applyFill="1" applyBorder="1" applyAlignment="1">
      <alignment horizontal="center" vertical="center"/>
    </xf>
    <xf numFmtId="0" fontId="11" fillId="0" borderId="3"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2" fillId="13" borderId="7" xfId="0" applyFont="1" applyFill="1" applyBorder="1" applyAlignment="1">
      <alignment horizontal="left" vertical="center"/>
    </xf>
    <xf numFmtId="0" fontId="2" fillId="13" borderId="8" xfId="0" applyFont="1" applyFill="1" applyBorder="1" applyAlignment="1">
      <alignment horizontal="left" vertical="center"/>
    </xf>
    <xf numFmtId="0" fontId="2" fillId="13" borderId="9" xfId="0" applyFont="1" applyFill="1" applyBorder="1" applyAlignment="1">
      <alignment horizontal="left" vertical="center"/>
    </xf>
    <xf numFmtId="0" fontId="2"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3" xfId="0" applyFont="1" applyFill="1" applyBorder="1" applyAlignment="1">
      <alignment horizontal="left" vertical="center"/>
    </xf>
    <xf numFmtId="0" fontId="2" fillId="10" borderId="4" xfId="0" applyFont="1" applyFill="1" applyBorder="1" applyAlignment="1">
      <alignment horizontal="left" vertical="center"/>
    </xf>
    <xf numFmtId="0" fontId="34" fillId="0" borderId="3"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2" fillId="10" borderId="39" xfId="0" applyFont="1" applyFill="1" applyBorder="1" applyAlignment="1">
      <alignment vertical="center" wrapText="1"/>
    </xf>
    <xf numFmtId="0" fontId="2" fillId="10" borderId="0" xfId="0" applyFont="1" applyFill="1" applyAlignment="1">
      <alignment vertical="center" wrapText="1"/>
    </xf>
    <xf numFmtId="0" fontId="2" fillId="10" borderId="13" xfId="0" applyFont="1" applyFill="1" applyBorder="1" applyAlignment="1">
      <alignment vertical="center" wrapText="1"/>
    </xf>
    <xf numFmtId="0" fontId="12" fillId="13" borderId="3" xfId="0" applyFont="1" applyFill="1" applyBorder="1" applyAlignment="1">
      <alignment horizontal="left" vertical="center" wrapText="1"/>
    </xf>
    <xf numFmtId="0" fontId="12" fillId="13" borderId="10" xfId="0" applyFont="1" applyFill="1" applyBorder="1" applyAlignment="1">
      <alignment horizontal="left" vertical="center" wrapText="1"/>
    </xf>
    <xf numFmtId="0" fontId="12" fillId="13" borderId="4" xfId="0" applyFont="1" applyFill="1" applyBorder="1" applyAlignment="1">
      <alignment horizontal="left" vertical="center" wrapText="1"/>
    </xf>
    <xf numFmtId="0" fontId="21" fillId="8" borderId="3"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 fillId="19" borderId="3" xfId="0" applyFont="1" applyFill="1" applyBorder="1" applyAlignment="1">
      <alignment horizontal="left" vertical="center" wrapText="1"/>
    </xf>
    <xf numFmtId="0" fontId="2" fillId="19" borderId="10" xfId="0" applyFont="1" applyFill="1" applyBorder="1" applyAlignment="1">
      <alignment horizontal="left" vertical="center" wrapText="1"/>
    </xf>
    <xf numFmtId="0" fontId="2" fillId="19" borderId="4" xfId="0" applyFont="1" applyFill="1" applyBorder="1" applyAlignment="1">
      <alignment horizontal="left" vertical="center" wrapText="1"/>
    </xf>
    <xf numFmtId="0" fontId="21" fillId="8" borderId="39" xfId="0" applyFont="1" applyFill="1" applyBorder="1" applyAlignment="1">
      <alignment horizontal="center" vertical="center" wrapText="1"/>
    </xf>
    <xf numFmtId="0" fontId="21" fillId="8" borderId="0" xfId="0" applyFont="1" applyFill="1" applyAlignment="1">
      <alignment horizontal="center" vertical="center" wrapText="1"/>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20" borderId="10" xfId="0" applyFont="1" applyFill="1" applyBorder="1" applyAlignment="1">
      <alignment vertical="top"/>
    </xf>
    <xf numFmtId="0" fontId="0" fillId="20" borderId="4" xfId="0" applyFill="1" applyBorder="1" applyAlignment="1">
      <alignment vertical="top"/>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1" fillId="2" borderId="1"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31" fillId="2" borderId="1" xfId="0" applyFont="1" applyFill="1" applyBorder="1" applyAlignment="1">
      <alignment vertical="center" wrapText="1"/>
    </xf>
    <xf numFmtId="0" fontId="31" fillId="2" borderId="5" xfId="0" applyFont="1" applyFill="1" applyBorder="1" applyAlignment="1">
      <alignment vertical="center" wrapText="1"/>
    </xf>
    <xf numFmtId="0" fontId="31" fillId="2" borderId="6"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2" fillId="13" borderId="7" xfId="0" applyFont="1" applyFill="1" applyBorder="1" applyAlignment="1">
      <alignment horizontal="left" vertical="center"/>
    </xf>
    <xf numFmtId="0" fontId="12" fillId="13" borderId="8" xfId="0" applyFont="1" applyFill="1" applyBorder="1" applyAlignment="1">
      <alignment horizontal="left" vertical="center"/>
    </xf>
    <xf numFmtId="0" fontId="32" fillId="13" borderId="8" xfId="0" applyFont="1" applyFill="1" applyBorder="1" applyAlignment="1">
      <alignment horizontal="left" vertical="center"/>
    </xf>
    <xf numFmtId="0" fontId="12" fillId="13" borderId="9" xfId="0" applyFont="1" applyFill="1" applyBorder="1" applyAlignment="1">
      <alignment horizontal="left" vertical="center"/>
    </xf>
    <xf numFmtId="0" fontId="12" fillId="19" borderId="55" xfId="0" applyFont="1" applyFill="1" applyBorder="1" applyAlignment="1">
      <alignment vertical="center" wrapText="1"/>
    </xf>
    <xf numFmtId="0" fontId="12" fillId="19" borderId="54" xfId="0" applyFont="1" applyFill="1" applyBorder="1" applyAlignment="1">
      <alignment vertical="center" wrapText="1"/>
    </xf>
    <xf numFmtId="0" fontId="3" fillId="2" borderId="0" xfId="0" applyFont="1" applyFill="1" applyAlignment="1">
      <alignment vertical="top"/>
    </xf>
    <xf numFmtId="0" fontId="0" fillId="2" borderId="0" xfId="0" applyFill="1" applyAlignment="1">
      <alignment vertical="top"/>
    </xf>
    <xf numFmtId="0" fontId="33" fillId="2" borderId="11" xfId="0" applyFont="1" applyFill="1" applyBorder="1" applyAlignment="1">
      <alignment horizontal="center" textRotation="255" wrapText="1" shrinkToFit="1"/>
    </xf>
    <xf numFmtId="0" fontId="10" fillId="2" borderId="12" xfId="0" applyFont="1" applyFill="1" applyBorder="1" applyAlignment="1">
      <alignment horizontal="center" textRotation="255" wrapText="1" shrinkToFit="1"/>
    </xf>
    <xf numFmtId="0" fontId="3" fillId="0" borderId="3" xfId="0" applyFont="1" applyBorder="1" applyAlignment="1" applyProtection="1">
      <alignment vertical="top"/>
      <protection locked="0"/>
    </xf>
    <xf numFmtId="0" fontId="3" fillId="0" borderId="4" xfId="0" applyFont="1" applyBorder="1" applyAlignment="1" applyProtection="1">
      <alignment vertical="top"/>
      <protection locked="0"/>
    </xf>
    <xf numFmtId="0" fontId="12" fillId="13" borderId="14" xfId="0" applyFont="1" applyFill="1" applyBorder="1" applyAlignment="1">
      <alignment horizontal="left" vertical="center"/>
    </xf>
    <xf numFmtId="0" fontId="21" fillId="8" borderId="39" xfId="0" applyFont="1" applyFill="1" applyBorder="1" applyAlignment="1">
      <alignment horizontal="left" vertical="center" wrapText="1" indent="21"/>
    </xf>
    <xf numFmtId="0" fontId="21" fillId="8" borderId="0" xfId="0" applyFont="1" applyFill="1" applyAlignment="1">
      <alignment horizontal="left" vertical="center" wrapText="1" indent="21"/>
    </xf>
    <xf numFmtId="0" fontId="6" fillId="2" borderId="39" xfId="1" applyFont="1" applyFill="1" applyBorder="1" applyAlignment="1" applyProtection="1">
      <alignment horizontal="left" vertical="center" wrapText="1"/>
      <protection hidden="1"/>
    </xf>
    <xf numFmtId="0" fontId="6" fillId="2" borderId="13" xfId="1" applyFont="1" applyFill="1" applyBorder="1" applyAlignment="1" applyProtection="1">
      <alignment horizontal="left" vertical="center" wrapText="1"/>
      <protection hidden="1"/>
    </xf>
    <xf numFmtId="0" fontId="2" fillId="8" borderId="25"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28" xfId="0" applyFont="1" applyFill="1" applyBorder="1" applyAlignment="1">
      <alignment horizontal="left" vertical="center" wrapText="1"/>
    </xf>
    <xf numFmtId="0" fontId="2" fillId="8" borderId="29"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25" fillId="18" borderId="51" xfId="0" applyFont="1" applyFill="1" applyBorder="1" applyAlignment="1">
      <alignment horizontal="left" vertical="center" wrapText="1"/>
    </xf>
    <xf numFmtId="0" fontId="2" fillId="11" borderId="15" xfId="0" applyFont="1" applyFill="1" applyBorder="1" applyAlignment="1">
      <alignment horizontal="left" vertical="center" wrapText="1"/>
    </xf>
    <xf numFmtId="0" fontId="2" fillId="11" borderId="16" xfId="0" applyFont="1" applyFill="1" applyBorder="1" applyAlignment="1">
      <alignment horizontal="left" vertical="center" wrapText="1"/>
    </xf>
    <xf numFmtId="0" fontId="2" fillId="11" borderId="17"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2" fillId="8" borderId="36" xfId="0" applyFont="1" applyFill="1" applyBorder="1" applyAlignment="1">
      <alignment horizontal="left" vertical="center" wrapText="1"/>
    </xf>
    <xf numFmtId="0" fontId="2" fillId="8" borderId="3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5" fillId="18" borderId="52" xfId="0" applyFont="1" applyFill="1" applyBorder="1" applyAlignment="1">
      <alignment horizontal="left" vertical="center" wrapText="1"/>
    </xf>
    <xf numFmtId="0" fontId="4" fillId="2" borderId="11" xfId="1" applyFill="1" applyBorder="1" applyAlignment="1">
      <alignment horizontal="left" vertical="center" wrapText="1"/>
    </xf>
    <xf numFmtId="0" fontId="4" fillId="2" borderId="12" xfId="1" applyFill="1" applyBorder="1" applyAlignment="1">
      <alignment horizontal="left" vertical="center" wrapText="1"/>
    </xf>
    <xf numFmtId="0" fontId="2" fillId="8" borderId="23" xfId="0" applyFont="1" applyFill="1" applyBorder="1" applyAlignment="1">
      <alignment horizontal="left" vertical="center" wrapText="1"/>
    </xf>
    <xf numFmtId="9" fontId="11" fillId="2" borderId="5" xfId="2" applyFont="1" applyFill="1" applyBorder="1" applyAlignment="1" applyProtection="1">
      <alignment horizontal="left" vertical="center" wrapText="1"/>
      <protection hidden="1"/>
    </xf>
    <xf numFmtId="9" fontId="11" fillId="2" borderId="6" xfId="2" applyFont="1" applyFill="1" applyBorder="1" applyAlignment="1" applyProtection="1">
      <alignment horizontal="left" vertical="center" wrapText="1"/>
      <protection hidden="1"/>
    </xf>
    <xf numFmtId="0" fontId="0" fillId="2" borderId="5" xfId="0" applyFill="1" applyBorder="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7" fillId="16" borderId="40" xfId="0" applyFont="1" applyFill="1" applyBorder="1" applyAlignment="1">
      <alignment horizontal="left" vertical="center" wrapText="1"/>
    </xf>
    <xf numFmtId="0" fontId="7" fillId="16" borderId="41" xfId="0" applyFont="1" applyFill="1" applyBorder="1" applyAlignment="1">
      <alignment horizontal="left" vertical="center" wrapText="1"/>
    </xf>
    <xf numFmtId="0" fontId="7" fillId="16" borderId="42" xfId="0" applyFont="1" applyFill="1" applyBorder="1" applyAlignment="1">
      <alignment horizontal="left" vertical="center" wrapText="1"/>
    </xf>
    <xf numFmtId="0" fontId="2" fillId="10" borderId="40" xfId="0" applyFont="1" applyFill="1" applyBorder="1" applyAlignment="1">
      <alignment horizontal="left" vertical="center" wrapText="1"/>
    </xf>
    <xf numFmtId="0" fontId="2" fillId="10" borderId="42" xfId="0" applyFont="1" applyFill="1" applyBorder="1" applyAlignment="1">
      <alignment horizontal="left" vertical="center" wrapText="1"/>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3" fillId="17" borderId="2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11" xfId="0" applyFont="1" applyFill="1" applyBorder="1" applyAlignment="1">
      <alignment horizontal="left" vertical="center" wrapText="1"/>
    </xf>
    <xf numFmtId="1" fontId="0" fillId="2" borderId="9" xfId="0" applyNumberFormat="1" applyFill="1" applyBorder="1" applyAlignment="1">
      <alignment horizontal="left" vertical="center" wrapText="1"/>
    </xf>
    <xf numFmtId="1" fontId="0" fillId="2" borderId="13" xfId="0" applyNumberFormat="1" applyFill="1" applyBorder="1" applyAlignment="1">
      <alignment horizontal="left" vertical="center" wrapText="1"/>
    </xf>
    <xf numFmtId="1" fontId="0" fillId="2" borderId="12" xfId="0" applyNumberFormat="1" applyFill="1" applyBorder="1" applyAlignment="1">
      <alignment horizontal="left" vertical="center" wrapText="1"/>
    </xf>
    <xf numFmtId="0" fontId="4" fillId="2" borderId="39" xfId="1" applyFill="1" applyBorder="1" applyAlignment="1" applyProtection="1">
      <alignment horizontal="left" vertical="center" wrapText="1"/>
      <protection hidden="1"/>
    </xf>
    <xf numFmtId="0" fontId="6" fillId="2" borderId="0" xfId="1" applyFont="1" applyFill="1" applyBorder="1" applyAlignment="1" applyProtection="1">
      <alignment horizontal="left" vertical="center" wrapText="1"/>
      <protection hidden="1"/>
    </xf>
    <xf numFmtId="1" fontId="3" fillId="2" borderId="9" xfId="0" applyNumberFormat="1" applyFont="1" applyFill="1" applyBorder="1" applyAlignment="1">
      <alignment horizontal="left" vertical="center" wrapText="1"/>
    </xf>
    <xf numFmtId="1" fontId="3" fillId="2" borderId="13" xfId="0" applyNumberFormat="1" applyFont="1" applyFill="1" applyBorder="1" applyAlignment="1">
      <alignment horizontal="left" vertical="center" wrapText="1"/>
    </xf>
    <xf numFmtId="1" fontId="3" fillId="2" borderId="12" xfId="0" applyNumberFormat="1" applyFont="1" applyFill="1" applyBorder="1" applyAlignment="1">
      <alignment horizontal="left" vertical="center" wrapText="1"/>
    </xf>
    <xf numFmtId="0" fontId="2" fillId="10" borderId="41"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39" xfId="0" applyFont="1" applyFill="1" applyBorder="1" applyAlignment="1">
      <alignment horizontal="left" vertical="center"/>
    </xf>
    <xf numFmtId="0" fontId="2" fillId="5" borderId="0" xfId="0" applyFont="1" applyFill="1" applyAlignment="1">
      <alignment horizontal="left" vertical="center"/>
    </xf>
    <xf numFmtId="0" fontId="2" fillId="5" borderId="11" xfId="0" applyFont="1" applyFill="1" applyBorder="1" applyAlignment="1">
      <alignment horizontal="left" vertical="center"/>
    </xf>
    <xf numFmtId="0" fontId="2" fillId="5" borderId="14" xfId="0" applyFont="1" applyFill="1" applyBorder="1" applyAlignment="1">
      <alignment horizontal="left" vertical="center"/>
    </xf>
    <xf numFmtId="0" fontId="2" fillId="5" borderId="44" xfId="0" applyFont="1" applyFill="1" applyBorder="1" applyAlignment="1">
      <alignment horizontal="left" vertical="center"/>
    </xf>
    <xf numFmtId="0" fontId="2" fillId="6" borderId="36" xfId="0" applyFont="1" applyFill="1" applyBorder="1" applyAlignment="1">
      <alignment horizontal="left" vertical="center" wrapText="1"/>
    </xf>
    <xf numFmtId="0" fontId="2" fillId="6" borderId="31"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3" fillId="7" borderId="4"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xf numFmtId="0" fontId="7" fillId="7" borderId="39" xfId="0" applyFont="1" applyFill="1" applyBorder="1" applyAlignment="1">
      <alignment horizontal="left" vertical="center" wrapText="1"/>
    </xf>
    <xf numFmtId="0" fontId="7" fillId="7" borderId="0" xfId="0" applyFont="1" applyFill="1" applyAlignment="1">
      <alignment horizontal="left" vertical="center" wrapText="1"/>
    </xf>
    <xf numFmtId="0" fontId="7" fillId="7" borderId="13"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6" borderId="45"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37"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5" fillId="18" borderId="53" xfId="0" applyFont="1" applyFill="1" applyBorder="1" applyAlignment="1">
      <alignment horizontal="left" vertical="center"/>
    </xf>
    <xf numFmtId="0" fontId="25" fillId="18" borderId="51" xfId="0" applyFont="1" applyFill="1" applyBorder="1" applyAlignment="1">
      <alignment horizontal="left" vertical="center"/>
    </xf>
    <xf numFmtId="0" fontId="27" fillId="2" borderId="1"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15" borderId="3" xfId="0" applyFont="1" applyFill="1" applyBorder="1" applyAlignment="1" applyProtection="1">
      <alignment horizontal="left" vertical="center" wrapText="1"/>
      <protection locked="0"/>
    </xf>
    <xf numFmtId="0" fontId="3" fillId="15" borderId="10" xfId="0" applyFont="1" applyFill="1" applyBorder="1" applyAlignment="1" applyProtection="1">
      <alignment horizontal="left" vertical="center"/>
      <protection locked="0"/>
    </xf>
    <xf numFmtId="0" fontId="3" fillId="15" borderId="4" xfId="0" applyFont="1" applyFill="1" applyBorder="1" applyAlignment="1" applyProtection="1">
      <alignment horizontal="left" vertical="center"/>
      <protection locked="0"/>
    </xf>
    <xf numFmtId="0" fontId="2" fillId="19" borderId="3" xfId="0" applyFont="1" applyFill="1" applyBorder="1" applyAlignment="1">
      <alignment horizontal="left" vertical="center"/>
    </xf>
    <xf numFmtId="0" fontId="2" fillId="19" borderId="10" xfId="0" applyFont="1" applyFill="1" applyBorder="1" applyAlignment="1">
      <alignment horizontal="left" vertical="center"/>
    </xf>
    <xf numFmtId="0" fontId="2" fillId="19" borderId="4" xfId="0" applyFont="1" applyFill="1" applyBorder="1" applyAlignment="1">
      <alignment horizontal="left" vertical="center"/>
    </xf>
  </cellXfs>
  <cellStyles count="3">
    <cellStyle name="Hyperlink" xfId="1" builtinId="8"/>
    <cellStyle name="Normal" xfId="0" builtinId="0"/>
    <cellStyle name="Percent" xfId="2" builtinId="5"/>
  </cellStyles>
  <dxfs count="496">
    <dxf>
      <fill>
        <patternFill>
          <bgColor rgb="FFF21257"/>
        </patternFill>
      </fill>
    </dxf>
    <dxf>
      <fill>
        <patternFill>
          <bgColor rgb="FF3F962B"/>
        </patternFill>
      </fill>
    </dxf>
    <dxf>
      <fill>
        <patternFill>
          <bgColor rgb="FFFDCF00"/>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21257"/>
        </patternFill>
      </fill>
    </dxf>
    <dxf>
      <fill>
        <patternFill>
          <bgColor rgb="FFFDCF00"/>
        </patternFill>
      </fill>
    </dxf>
    <dxf>
      <fill>
        <patternFill>
          <bgColor rgb="FF3F962B"/>
        </patternFill>
      </fill>
    </dxf>
    <dxf>
      <fill>
        <patternFill>
          <bgColor rgb="FFF21257"/>
        </patternFill>
      </fill>
    </dxf>
    <dxf>
      <fill>
        <patternFill>
          <bgColor rgb="FFFDCF00"/>
        </patternFill>
      </fill>
    </dxf>
    <dxf>
      <fill>
        <patternFill>
          <bgColor rgb="FFFDCF00"/>
        </patternFill>
      </fill>
    </dxf>
    <dxf>
      <fill>
        <patternFill>
          <bgColor rgb="FF3F962B"/>
        </patternFill>
      </fill>
    </dxf>
    <dxf>
      <fill>
        <patternFill>
          <bgColor rgb="FFF21257"/>
        </patternFill>
      </fill>
    </dxf>
    <dxf>
      <fill>
        <patternFill>
          <bgColor rgb="FFFDCF00"/>
        </patternFill>
      </fill>
    </dxf>
    <dxf>
      <fill>
        <patternFill>
          <bgColor rgb="FF3F962B"/>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FDCF00"/>
        </patternFill>
      </fill>
    </dxf>
    <dxf>
      <fill>
        <patternFill>
          <bgColor rgb="FF3F962B"/>
        </patternFill>
      </fill>
    </dxf>
    <dxf>
      <fill>
        <patternFill>
          <bgColor rgb="FFF21257"/>
        </patternFill>
      </fill>
    </dxf>
    <dxf>
      <fill>
        <patternFill>
          <bgColor rgb="FFF21257"/>
        </patternFill>
      </fill>
    </dxf>
    <dxf>
      <fill>
        <patternFill>
          <bgColor rgb="FFFDCF00"/>
        </patternFill>
      </fill>
    </dxf>
    <dxf>
      <fill>
        <patternFill>
          <bgColor rgb="FF3F962B"/>
        </patternFill>
      </fill>
    </dxf>
    <dxf>
      <fill>
        <patternFill>
          <bgColor rgb="FFF21257"/>
        </patternFill>
      </fill>
    </dxf>
    <dxf>
      <fill>
        <patternFill>
          <bgColor rgb="FFFDCF00"/>
        </patternFill>
      </fill>
    </dxf>
    <dxf>
      <fill>
        <patternFill>
          <bgColor rgb="FF3F962B"/>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FDCF00"/>
        </patternFill>
      </fill>
    </dxf>
    <dxf>
      <fill>
        <patternFill>
          <bgColor rgb="FF3F962B"/>
        </patternFill>
      </fill>
    </dxf>
    <dxf>
      <fill>
        <patternFill>
          <bgColor rgb="FFF21257"/>
        </patternFill>
      </fill>
    </dxf>
    <dxf>
      <fill>
        <patternFill>
          <bgColor rgb="FF3F962B"/>
        </patternFill>
      </fill>
    </dxf>
    <dxf>
      <fill>
        <patternFill>
          <bgColor rgb="FFFDCF00"/>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3F962B"/>
        </patternFill>
      </fill>
    </dxf>
    <dxf>
      <fill>
        <patternFill>
          <bgColor rgb="FFFDCF00"/>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FDCF00"/>
        </patternFill>
      </fill>
    </dxf>
    <dxf>
      <fill>
        <patternFill>
          <bgColor rgb="FF3F962B"/>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3F962B"/>
        </patternFill>
      </fill>
    </dxf>
    <dxf>
      <fill>
        <patternFill>
          <bgColor rgb="FFFDCF00"/>
        </patternFill>
      </fill>
    </dxf>
    <dxf>
      <fill>
        <patternFill>
          <bgColor rgb="FF3F962B"/>
        </patternFill>
      </fill>
    </dxf>
    <dxf>
      <fill>
        <patternFill>
          <bgColor rgb="FFF21257"/>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DCF00"/>
        </patternFill>
      </fill>
    </dxf>
    <dxf>
      <fill>
        <patternFill>
          <bgColor rgb="FFF21257"/>
        </patternFill>
      </fill>
    </dxf>
    <dxf>
      <fill>
        <patternFill>
          <bgColor rgb="FF3F962B"/>
        </patternFill>
      </fill>
    </dxf>
    <dxf>
      <fill>
        <patternFill>
          <bgColor rgb="FFF21257"/>
        </patternFill>
      </fill>
    </dxf>
    <dxf>
      <fill>
        <patternFill>
          <bgColor rgb="FFFDCF00"/>
        </patternFill>
      </fill>
    </dxf>
    <dxf>
      <fill>
        <patternFill>
          <bgColor rgb="FF3F962B"/>
        </patternFill>
      </fill>
    </dxf>
    <dxf>
      <fill>
        <patternFill>
          <bgColor rgb="FF3F962B"/>
        </patternFill>
      </fill>
    </dxf>
    <dxf>
      <fill>
        <patternFill>
          <bgColor rgb="FFF21257"/>
        </patternFill>
      </fill>
    </dxf>
    <dxf>
      <fill>
        <patternFill>
          <bgColor rgb="FFFDCF00"/>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theme="0" tint="-0.24994659260841701"/>
        </patternFill>
      </fill>
    </dxf>
    <dxf>
      <font>
        <b/>
        <i val="0"/>
        <color auto="1"/>
      </font>
    </dxf>
    <dxf>
      <fill>
        <patternFill>
          <bgColor rgb="FFF21257"/>
        </patternFill>
      </fill>
    </dxf>
    <dxf>
      <fill>
        <patternFill>
          <bgColor rgb="FF3F962B"/>
        </patternFill>
      </fill>
    </dxf>
    <dxf>
      <fill>
        <patternFill>
          <bgColor rgb="FFFDCF00"/>
        </patternFill>
      </fill>
    </dxf>
    <dxf>
      <fill>
        <patternFill>
          <bgColor rgb="FFFDCF00"/>
        </patternFill>
      </fill>
    </dxf>
    <dxf>
      <fill>
        <patternFill>
          <bgColor rgb="FFF21257"/>
        </patternFill>
      </fill>
    </dxf>
    <dxf>
      <fill>
        <patternFill>
          <bgColor rgb="FF3F962B"/>
        </patternFill>
      </fill>
    </dxf>
    <dxf>
      <fill>
        <patternFill>
          <bgColor rgb="FFF21257"/>
        </patternFill>
      </fill>
    </dxf>
    <dxf>
      <fill>
        <patternFill>
          <bgColor rgb="FF3F962B"/>
        </patternFill>
      </fill>
    </dxf>
    <dxf>
      <fill>
        <patternFill>
          <bgColor rgb="FFFDCF00"/>
        </patternFill>
      </fill>
    </dxf>
    <dxf>
      <fill>
        <patternFill>
          <bgColor rgb="FF3F962B"/>
        </patternFill>
      </fill>
    </dxf>
    <dxf>
      <fill>
        <patternFill>
          <bgColor rgb="FFF21257"/>
        </patternFill>
      </fill>
    </dxf>
    <dxf>
      <fill>
        <patternFill>
          <bgColor rgb="FFFDCF00"/>
        </patternFill>
      </fill>
    </dxf>
    <dxf>
      <fill>
        <patternFill>
          <bgColor rgb="FFFDCF00"/>
        </patternFill>
      </fill>
    </dxf>
    <dxf>
      <fill>
        <patternFill>
          <bgColor rgb="FFF21257"/>
        </patternFill>
      </fill>
    </dxf>
    <dxf>
      <fill>
        <patternFill>
          <bgColor rgb="FF3F962B"/>
        </patternFill>
      </fill>
    </dxf>
    <dxf>
      <fill>
        <patternFill>
          <bgColor rgb="FF3F962B"/>
        </patternFill>
      </fill>
    </dxf>
    <dxf>
      <fill>
        <patternFill>
          <bgColor rgb="FFFDCF00"/>
        </patternFill>
      </fill>
    </dxf>
    <dxf>
      <fill>
        <patternFill>
          <bgColor rgb="FFF21257"/>
        </patternFill>
      </fill>
    </dxf>
    <dxf>
      <fill>
        <patternFill>
          <bgColor rgb="FFFDCF00"/>
        </patternFill>
      </fill>
    </dxf>
    <dxf>
      <fill>
        <patternFill>
          <bgColor rgb="FFF21257"/>
        </patternFill>
      </fill>
    </dxf>
    <dxf>
      <fill>
        <patternFill>
          <bgColor rgb="FF3F962B"/>
        </patternFill>
      </fill>
    </dxf>
    <dxf>
      <fill>
        <patternFill>
          <bgColor rgb="FFF21257"/>
        </patternFill>
      </fill>
    </dxf>
    <dxf>
      <fill>
        <patternFill>
          <bgColor rgb="FFFDCF00"/>
        </patternFill>
      </fill>
    </dxf>
    <dxf>
      <fill>
        <patternFill>
          <bgColor rgb="FF3F962B"/>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FDCF00"/>
        </patternFill>
      </fill>
    </dxf>
    <dxf>
      <fill>
        <patternFill>
          <bgColor rgb="FF3F962B"/>
        </patternFill>
      </fill>
    </dxf>
    <dxf>
      <fill>
        <patternFill>
          <bgColor rgb="FF3F962B"/>
        </patternFill>
      </fill>
    </dxf>
    <dxf>
      <fill>
        <patternFill>
          <bgColor rgb="FFF21257"/>
        </patternFill>
      </fill>
    </dxf>
    <dxf>
      <fill>
        <patternFill>
          <bgColor rgb="FFFDCF00"/>
        </patternFill>
      </fill>
    </dxf>
    <dxf>
      <fill>
        <patternFill>
          <bgColor rgb="FFF21257"/>
        </patternFill>
      </fill>
    </dxf>
    <dxf>
      <fill>
        <patternFill>
          <bgColor rgb="FFFDCF00"/>
        </patternFill>
      </fill>
    </dxf>
    <dxf>
      <fill>
        <patternFill>
          <bgColor rgb="FF3F962B"/>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FDCF00"/>
        </patternFill>
      </fill>
    </dxf>
    <dxf>
      <fill>
        <patternFill>
          <bgColor rgb="FF3F962B"/>
        </patternFill>
      </fill>
    </dxf>
    <dxf>
      <fill>
        <patternFill>
          <bgColor rgb="FFF21257"/>
        </patternFill>
      </fill>
    </dxf>
    <dxf>
      <fill>
        <patternFill>
          <bgColor rgb="FFFDCF00"/>
        </patternFill>
      </fill>
    </dxf>
    <dxf>
      <fill>
        <patternFill>
          <bgColor rgb="FF3F962B"/>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theme="0" tint="-0.24994659260841701"/>
        </patternFill>
      </fill>
    </dxf>
    <dxf>
      <font>
        <b/>
        <i val="0"/>
        <color auto="1"/>
      </font>
    </dxf>
    <dxf>
      <fill>
        <patternFill>
          <bgColor rgb="FF3F962B"/>
        </patternFill>
      </fill>
    </dxf>
    <dxf>
      <fill>
        <patternFill>
          <bgColor rgb="FFFDCF00"/>
        </patternFill>
      </fill>
    </dxf>
    <dxf>
      <fill>
        <patternFill>
          <bgColor rgb="FFF21257"/>
        </patternFill>
      </fill>
    </dxf>
    <dxf>
      <fill>
        <patternFill>
          <bgColor rgb="FFFF0000"/>
        </patternFill>
      </fill>
    </dxf>
    <dxf>
      <fill>
        <patternFill>
          <bgColor theme="0" tint="-0.24994659260841701"/>
        </patternFill>
      </fill>
    </dxf>
    <dxf>
      <font>
        <b/>
        <i val="0"/>
        <color auto="1"/>
      </font>
    </dxf>
    <dxf>
      <fill>
        <patternFill>
          <bgColor theme="0" tint="-0.24994659260841701"/>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FDCF00"/>
        </patternFill>
      </fill>
    </dxf>
    <dxf>
      <fill>
        <patternFill>
          <bgColor rgb="FF3F962B"/>
        </patternFill>
      </fill>
    </dxf>
    <dxf>
      <fill>
        <patternFill>
          <bgColor rgb="FFFDCF00"/>
        </patternFill>
      </fill>
    </dxf>
    <dxf>
      <fill>
        <patternFill>
          <bgColor rgb="FF3F962B"/>
        </patternFill>
      </fill>
    </dxf>
    <dxf>
      <fill>
        <patternFill>
          <bgColor rgb="FFF21257"/>
        </patternFill>
      </fill>
    </dxf>
    <dxf>
      <font>
        <b/>
        <i val="0"/>
        <color auto="1"/>
      </font>
    </dxf>
    <dxf>
      <fill>
        <patternFill>
          <bgColor theme="0" tint="-0.24994659260841701"/>
        </patternFill>
      </fill>
    </dxf>
    <dxf>
      <fill>
        <patternFill>
          <bgColor rgb="FF3F962B"/>
        </patternFill>
      </fill>
    </dxf>
    <dxf>
      <fill>
        <patternFill>
          <bgColor rgb="FFFDCF00"/>
        </patternFill>
      </fill>
    </dxf>
    <dxf>
      <fill>
        <patternFill>
          <bgColor rgb="FFF21257"/>
        </patternFill>
      </fill>
    </dxf>
    <dxf>
      <font>
        <b/>
        <i val="0"/>
        <color auto="1"/>
      </font>
    </dxf>
    <dxf>
      <fill>
        <patternFill>
          <bgColor theme="0" tint="-0.24994659260841701"/>
        </patternFill>
      </fill>
    </dxf>
    <dxf>
      <fill>
        <patternFill>
          <bgColor rgb="FFF21257"/>
        </patternFill>
      </fill>
    </dxf>
    <dxf>
      <fill>
        <patternFill>
          <bgColor rgb="FFFDCF00"/>
        </patternFill>
      </fill>
    </dxf>
    <dxf>
      <fill>
        <patternFill>
          <bgColor rgb="FF3F962B"/>
        </patternFill>
      </fill>
    </dxf>
    <dxf>
      <font>
        <b/>
        <i val="0"/>
        <color auto="1"/>
      </font>
    </dxf>
    <dxf>
      <fill>
        <patternFill>
          <bgColor theme="0" tint="-0.24994659260841701"/>
        </patternFill>
      </fill>
    </dxf>
    <dxf>
      <fill>
        <patternFill>
          <bgColor rgb="FFF21257"/>
        </patternFill>
      </fill>
    </dxf>
    <dxf>
      <fill>
        <patternFill>
          <bgColor rgb="FFFDCF00"/>
        </patternFill>
      </fill>
    </dxf>
    <dxf>
      <fill>
        <patternFill>
          <bgColor rgb="FF3F962B"/>
        </patternFill>
      </fill>
    </dxf>
    <dxf>
      <fill>
        <patternFill>
          <bgColor rgb="FFFDCF00"/>
        </patternFill>
      </fill>
    </dxf>
    <dxf>
      <fill>
        <patternFill>
          <bgColor rgb="FF3F962B"/>
        </patternFill>
      </fill>
    </dxf>
    <dxf>
      <fill>
        <patternFill>
          <bgColor rgb="FFF21257"/>
        </patternFill>
      </fill>
    </dxf>
    <dxf>
      <fill>
        <patternFill>
          <bgColor rgb="FFFDCF00"/>
        </patternFill>
      </fill>
    </dxf>
    <dxf>
      <fill>
        <patternFill>
          <bgColor rgb="FF3F962B"/>
        </patternFill>
      </fill>
    </dxf>
    <dxf>
      <fill>
        <patternFill>
          <bgColor rgb="FFF21257"/>
        </patternFill>
      </fill>
    </dxf>
    <dxf>
      <font>
        <b/>
        <i val="0"/>
        <color auto="1"/>
      </font>
    </dxf>
    <dxf>
      <fill>
        <patternFill>
          <bgColor theme="0" tint="-0.24994659260841701"/>
        </patternFill>
      </fill>
    </dxf>
    <dxf>
      <fill>
        <patternFill>
          <bgColor rgb="FFFDCF00"/>
        </patternFill>
      </fill>
    </dxf>
    <dxf>
      <fill>
        <patternFill>
          <bgColor rgb="FFF21257"/>
        </patternFill>
      </fill>
    </dxf>
    <dxf>
      <fill>
        <patternFill>
          <bgColor rgb="FF3F962B"/>
        </patternFill>
      </fill>
    </dxf>
    <dxf>
      <fill>
        <patternFill>
          <bgColor theme="0" tint="-0.24994659260841701"/>
        </patternFill>
      </fill>
    </dxf>
    <dxf>
      <font>
        <b/>
        <i val="0"/>
        <color auto="1"/>
      </font>
    </dxf>
    <dxf>
      <fill>
        <patternFill>
          <bgColor rgb="FFF21257"/>
        </patternFill>
      </fill>
    </dxf>
    <dxf>
      <fill>
        <patternFill>
          <bgColor rgb="FFFDCF00"/>
        </patternFill>
      </fill>
    </dxf>
    <dxf>
      <fill>
        <patternFill>
          <bgColor rgb="FF3F962B"/>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ont>
        <b/>
        <i val="0"/>
        <color auto="1"/>
      </font>
    </dxf>
    <dxf>
      <fill>
        <patternFill>
          <bgColor theme="0" tint="-0.24994659260841701"/>
        </patternFill>
      </fill>
    </dxf>
    <dxf>
      <fill>
        <patternFill>
          <bgColor rgb="FF3F962B"/>
        </patternFill>
      </fill>
    </dxf>
    <dxf>
      <fill>
        <patternFill>
          <bgColor rgb="FFFDCF00"/>
        </patternFill>
      </fill>
    </dxf>
    <dxf>
      <fill>
        <patternFill>
          <bgColor rgb="FFF21257"/>
        </patternFill>
      </fill>
    </dxf>
    <dxf>
      <font>
        <b/>
        <i val="0"/>
        <color auto="1"/>
      </font>
    </dxf>
    <dxf>
      <fill>
        <patternFill>
          <bgColor theme="0" tint="-0.24994659260841701"/>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theme="0" tint="-0.24994659260841701"/>
        </patternFill>
      </fill>
    </dxf>
    <dxf>
      <font>
        <b/>
        <i val="0"/>
        <color auto="1"/>
      </font>
    </dxf>
    <dxf>
      <fill>
        <patternFill>
          <bgColor rgb="FFF21257"/>
        </patternFill>
      </fill>
    </dxf>
    <dxf>
      <fill>
        <patternFill>
          <bgColor rgb="FFFDCF00"/>
        </patternFill>
      </fill>
    </dxf>
    <dxf>
      <fill>
        <patternFill>
          <bgColor rgb="FF3F962B"/>
        </patternFill>
      </fill>
    </dxf>
    <dxf>
      <fill>
        <patternFill>
          <bgColor theme="0" tint="-0.24994659260841701"/>
        </patternFill>
      </fill>
    </dxf>
    <dxf>
      <font>
        <b/>
        <i val="0"/>
        <color auto="1"/>
      </font>
    </dxf>
    <dxf>
      <fill>
        <patternFill>
          <bgColor rgb="FF3F962B"/>
        </patternFill>
      </fill>
    </dxf>
    <dxf>
      <fill>
        <patternFill>
          <bgColor rgb="FFF21257"/>
        </patternFill>
      </fill>
    </dxf>
    <dxf>
      <fill>
        <patternFill>
          <bgColor rgb="FFFDCF00"/>
        </patternFill>
      </fill>
    </dxf>
    <dxf>
      <font>
        <b/>
        <i val="0"/>
        <color auto="1"/>
      </font>
    </dxf>
    <dxf>
      <fill>
        <patternFill>
          <bgColor theme="0" tint="-0.24994659260841701"/>
        </patternFill>
      </fill>
    </dxf>
    <dxf>
      <fill>
        <patternFill>
          <bgColor rgb="FFF21257"/>
        </patternFill>
      </fill>
    </dxf>
    <dxf>
      <fill>
        <patternFill>
          <bgColor rgb="FFFDCF00"/>
        </patternFill>
      </fill>
    </dxf>
    <dxf>
      <fill>
        <patternFill>
          <bgColor rgb="FF3F962B"/>
        </patternFill>
      </fill>
    </dxf>
    <dxf>
      <fill>
        <patternFill>
          <bgColor rgb="FFFDCF00"/>
        </patternFill>
      </fill>
    </dxf>
    <dxf>
      <fill>
        <patternFill>
          <bgColor rgb="FF3F962B"/>
        </patternFill>
      </fill>
    </dxf>
    <dxf>
      <fill>
        <patternFill>
          <bgColor rgb="FFF21257"/>
        </patternFill>
      </fill>
    </dxf>
    <dxf>
      <fill>
        <patternFill>
          <bgColor theme="0" tint="-0.24994659260841701"/>
        </patternFill>
      </fill>
    </dxf>
    <dxf>
      <font>
        <b/>
        <i val="0"/>
        <color auto="1"/>
      </font>
    </dxf>
    <dxf>
      <fill>
        <patternFill>
          <bgColor rgb="FF3F962B"/>
        </patternFill>
      </fill>
    </dxf>
    <dxf>
      <fill>
        <patternFill>
          <bgColor rgb="FFF21257"/>
        </patternFill>
      </fill>
    </dxf>
    <dxf>
      <fill>
        <patternFill>
          <bgColor rgb="FFFDCF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ont>
        <b/>
        <i val="0"/>
        <color auto="1"/>
      </font>
    </dxf>
    <dxf>
      <fill>
        <patternFill>
          <bgColor theme="0" tint="-0.24994659260841701"/>
        </patternFill>
      </fill>
    </dxf>
    <dxf>
      <fill>
        <patternFill>
          <bgColor rgb="FF3F962B"/>
        </patternFill>
      </fill>
    </dxf>
    <dxf>
      <fill>
        <patternFill>
          <bgColor rgb="FFFDCF00"/>
        </patternFill>
      </fill>
    </dxf>
    <dxf>
      <fill>
        <patternFill>
          <bgColor rgb="FFF21257"/>
        </patternFill>
      </fill>
    </dxf>
    <dxf>
      <font>
        <b/>
        <i val="0"/>
        <color auto="1"/>
      </font>
    </dxf>
    <dxf>
      <fill>
        <patternFill>
          <bgColor theme="0" tint="-0.24994659260841701"/>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FDCF00"/>
        </patternFill>
      </fill>
    </dxf>
    <dxf>
      <fill>
        <patternFill>
          <bgColor rgb="FF3F962B"/>
        </patternFill>
      </fill>
    </dxf>
    <dxf>
      <fill>
        <patternFill>
          <bgColor rgb="FF3F962B"/>
        </patternFill>
      </fill>
    </dxf>
    <dxf>
      <fill>
        <patternFill>
          <bgColor rgb="FFFDCF00"/>
        </patternFill>
      </fill>
    </dxf>
    <dxf>
      <fill>
        <patternFill>
          <bgColor rgb="FFF21257"/>
        </patternFill>
      </fill>
    </dxf>
    <dxf>
      <fill>
        <patternFill>
          <bgColor theme="0" tint="-0.24994659260841701"/>
        </patternFill>
      </fill>
    </dxf>
    <dxf>
      <font>
        <b/>
        <i val="0"/>
        <color auto="1"/>
      </font>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3F962B"/>
        </patternFill>
      </fill>
    </dxf>
    <dxf>
      <fill>
        <patternFill>
          <bgColor rgb="FFFDCF00"/>
        </patternFill>
      </fill>
    </dxf>
    <dxf>
      <fill>
        <patternFill>
          <bgColor theme="0" tint="-0.24994659260841701"/>
        </patternFill>
      </fill>
    </dxf>
    <dxf>
      <font>
        <b/>
        <i val="0"/>
        <color auto="1"/>
      </font>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theme="0" tint="-0.24994659260841701"/>
        </patternFill>
      </fill>
    </dxf>
    <dxf>
      <font>
        <b/>
        <i val="0"/>
        <color auto="1"/>
      </font>
    </dxf>
    <dxf>
      <fill>
        <patternFill>
          <bgColor rgb="FFF21257"/>
        </patternFill>
      </fill>
    </dxf>
    <dxf>
      <fill>
        <patternFill>
          <bgColor rgb="FFFDCF00"/>
        </patternFill>
      </fill>
    </dxf>
    <dxf>
      <fill>
        <patternFill>
          <bgColor rgb="FF3F962B"/>
        </patternFill>
      </fill>
    </dxf>
    <dxf>
      <font>
        <b/>
        <i val="0"/>
        <color auto="1"/>
      </font>
    </dxf>
    <dxf>
      <fill>
        <patternFill>
          <bgColor theme="0" tint="-0.24994659260841701"/>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3F962B"/>
        </patternFill>
      </fill>
    </dxf>
    <dxf>
      <fill>
        <patternFill>
          <bgColor rgb="FFFDCF00"/>
        </patternFill>
      </fill>
    </dxf>
    <dxf>
      <font>
        <b/>
        <i val="0"/>
        <color auto="1"/>
      </font>
    </dxf>
    <dxf>
      <fill>
        <patternFill>
          <bgColor theme="0" tint="-0.24994659260841701"/>
        </patternFill>
      </fill>
    </dxf>
    <dxf>
      <fill>
        <patternFill>
          <bgColor rgb="FFFDCF00"/>
        </patternFill>
      </fill>
    </dxf>
    <dxf>
      <fill>
        <patternFill>
          <bgColor rgb="FF3F962B"/>
        </patternFill>
      </fill>
    </dxf>
    <dxf>
      <fill>
        <patternFill>
          <bgColor rgb="FFF21257"/>
        </patternFill>
      </fill>
    </dxf>
    <dxf>
      <fill>
        <patternFill>
          <bgColor theme="0" tint="-0.24994659260841701"/>
        </patternFill>
      </fill>
    </dxf>
    <dxf>
      <font>
        <b/>
        <i val="0"/>
        <color auto="1"/>
      </font>
    </dxf>
    <dxf>
      <fill>
        <patternFill>
          <bgColor rgb="FF3F962B"/>
        </patternFill>
      </fill>
    </dxf>
    <dxf>
      <fill>
        <patternFill>
          <bgColor rgb="FFF21257"/>
        </patternFill>
      </fill>
    </dxf>
    <dxf>
      <fill>
        <patternFill>
          <bgColor rgb="FFFDCF00"/>
        </patternFill>
      </fill>
    </dxf>
    <dxf>
      <fill>
        <patternFill>
          <bgColor theme="0" tint="-0.24994659260841701"/>
        </patternFill>
      </fill>
    </dxf>
    <dxf>
      <font>
        <b/>
        <i val="0"/>
        <color auto="1"/>
      </font>
    </dxf>
    <dxf>
      <fill>
        <patternFill>
          <bgColor rgb="FF3F962B"/>
        </patternFill>
      </fill>
    </dxf>
    <dxf>
      <fill>
        <patternFill>
          <bgColor rgb="FFF21257"/>
        </patternFill>
      </fill>
    </dxf>
    <dxf>
      <fill>
        <patternFill>
          <bgColor rgb="FFFDCF00"/>
        </patternFill>
      </fill>
    </dxf>
    <dxf>
      <fill>
        <patternFill>
          <bgColor rgb="FFF21257"/>
        </patternFill>
      </fill>
    </dxf>
    <dxf>
      <fill>
        <patternFill>
          <bgColor rgb="FFFDCF00"/>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3F962B"/>
        </patternFill>
      </fill>
    </dxf>
    <dxf>
      <fill>
        <patternFill>
          <bgColor rgb="FFFDCF00"/>
        </patternFill>
      </fill>
    </dxf>
    <dxf>
      <fill>
        <patternFill>
          <bgColor rgb="FFF21257"/>
        </patternFill>
      </fill>
    </dxf>
    <dxf>
      <fill>
        <patternFill>
          <bgColor rgb="FFFDCF00"/>
        </patternFill>
      </fill>
    </dxf>
    <dxf>
      <fill>
        <patternFill>
          <bgColor rgb="FFF21257"/>
        </patternFill>
      </fill>
    </dxf>
    <dxf>
      <fill>
        <patternFill>
          <bgColor rgb="FF3F962B"/>
        </patternFill>
      </fill>
    </dxf>
    <dxf>
      <fill>
        <patternFill>
          <bgColor theme="0" tint="-0.24994659260841701"/>
        </patternFill>
      </fill>
    </dxf>
    <dxf>
      <font>
        <b/>
        <i val="0"/>
        <color auto="1"/>
      </font>
    </dxf>
    <dxf>
      <fill>
        <patternFill>
          <bgColor rgb="FFF21257"/>
        </patternFill>
      </fill>
    </dxf>
    <dxf>
      <fill>
        <patternFill>
          <bgColor rgb="FF3F962B"/>
        </patternFill>
      </fill>
    </dxf>
    <dxf>
      <fill>
        <patternFill>
          <bgColor rgb="FFFDCF00"/>
        </patternFill>
      </fill>
    </dxf>
    <dxf>
      <fill>
        <patternFill>
          <bgColor rgb="FF3F962B"/>
        </patternFill>
      </fill>
    </dxf>
    <dxf>
      <fill>
        <patternFill>
          <bgColor rgb="FFF21257"/>
        </patternFill>
      </fill>
    </dxf>
    <dxf>
      <fill>
        <patternFill>
          <bgColor rgb="FFFDCF00"/>
        </patternFill>
      </fill>
    </dxf>
    <dxf>
      <font>
        <b/>
        <i val="0"/>
        <color auto="1"/>
      </font>
    </dxf>
    <dxf>
      <fill>
        <patternFill>
          <bgColor theme="0" tint="-0.24994659260841701"/>
        </patternFill>
      </fill>
    </dxf>
    <dxf>
      <fill>
        <patternFill>
          <bgColor rgb="FFFDCF00"/>
        </patternFill>
      </fill>
    </dxf>
    <dxf>
      <fill>
        <patternFill>
          <bgColor rgb="FFF21257"/>
        </patternFill>
      </fill>
    </dxf>
    <dxf>
      <fill>
        <patternFill>
          <bgColor rgb="FF3F962B"/>
        </patternFill>
      </fill>
    </dxf>
    <dxf>
      <fill>
        <patternFill>
          <bgColor rgb="FFF21257"/>
        </patternFill>
      </fill>
    </dxf>
    <dxf>
      <fill>
        <patternFill>
          <bgColor rgb="FFFDCF00"/>
        </patternFill>
      </fill>
    </dxf>
    <dxf>
      <fill>
        <patternFill>
          <bgColor rgb="FF3F962B"/>
        </patternFill>
      </fill>
    </dxf>
    <dxf>
      <font>
        <b/>
        <i val="0"/>
        <color auto="1"/>
      </font>
    </dxf>
    <dxf>
      <fill>
        <patternFill>
          <bgColor theme="0" tint="-0.24994659260841701"/>
        </patternFill>
      </fill>
    </dxf>
    <dxf>
      <fill>
        <patternFill>
          <bgColor rgb="FFFDCF00"/>
        </patternFill>
      </fill>
    </dxf>
    <dxf>
      <fill>
        <patternFill>
          <bgColor rgb="FF3F962B"/>
        </patternFill>
      </fill>
    </dxf>
    <dxf>
      <fill>
        <patternFill>
          <bgColor rgb="FFF21257"/>
        </patternFill>
      </fill>
    </dxf>
    <dxf>
      <font>
        <b/>
        <i val="0"/>
        <color auto="1"/>
      </font>
    </dxf>
    <dxf>
      <fill>
        <patternFill>
          <bgColor theme="0" tint="-0.24994659260841701"/>
        </patternFill>
      </fill>
    </dxf>
    <dxf>
      <fill>
        <patternFill>
          <bgColor rgb="FFFDCF00"/>
        </patternFill>
      </fill>
    </dxf>
    <dxf>
      <fill>
        <patternFill>
          <bgColor rgb="FF3F962B"/>
        </patternFill>
      </fill>
    </dxf>
    <dxf>
      <fill>
        <patternFill>
          <bgColor rgb="FFF21257"/>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theme="0" tint="-0.24994659260841701"/>
        </patternFill>
      </fill>
    </dxf>
    <dxf>
      <font>
        <b/>
        <i val="0"/>
        <color auto="1"/>
      </font>
    </dxf>
    <dxf>
      <fill>
        <patternFill>
          <bgColor rgb="FFF21257"/>
        </patternFill>
      </fill>
    </dxf>
    <dxf>
      <fill>
        <patternFill>
          <bgColor rgb="FFFDCF00"/>
        </patternFill>
      </fill>
    </dxf>
    <dxf>
      <fill>
        <patternFill>
          <bgColor rgb="FF3F962B"/>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DCF00"/>
        </patternFill>
      </fill>
    </dxf>
    <dxf>
      <fill>
        <patternFill>
          <bgColor rgb="FF3F962B"/>
        </patternFill>
      </fill>
    </dxf>
    <dxf>
      <fill>
        <patternFill>
          <bgColor rgb="FFF21257"/>
        </patternFill>
      </fill>
    </dxf>
    <dxf>
      <fill>
        <patternFill>
          <bgColor theme="0" tint="-0.24994659260841701"/>
        </patternFill>
      </fill>
    </dxf>
    <dxf>
      <font>
        <b/>
        <i val="0"/>
        <color auto="1"/>
      </font>
    </dxf>
    <dxf>
      <fill>
        <patternFill>
          <bgColor rgb="FFF21257"/>
        </patternFill>
      </fill>
    </dxf>
    <dxf>
      <fill>
        <patternFill>
          <bgColor rgb="FFFDCF00"/>
        </patternFill>
      </fill>
    </dxf>
    <dxf>
      <fill>
        <patternFill>
          <bgColor rgb="FF3F962B"/>
        </patternFill>
      </fill>
    </dxf>
    <dxf>
      <fill>
        <patternFill>
          <bgColor rgb="FFF21257"/>
        </patternFill>
      </fill>
    </dxf>
    <dxf>
      <fill>
        <patternFill>
          <bgColor rgb="FF3F962B"/>
        </patternFill>
      </fill>
    </dxf>
    <dxf>
      <fill>
        <patternFill>
          <bgColor rgb="FFFDCF00"/>
        </patternFill>
      </fill>
    </dxf>
    <dxf>
      <fill>
        <patternFill>
          <bgColor rgb="FFFDCF00"/>
        </patternFill>
      </fill>
    </dxf>
    <dxf>
      <fill>
        <patternFill>
          <bgColor rgb="FF3F962B"/>
        </patternFill>
      </fill>
    </dxf>
    <dxf>
      <fill>
        <patternFill>
          <bgColor rgb="FFF21257"/>
        </patternFill>
      </fill>
    </dxf>
    <dxf>
      <fill>
        <patternFill>
          <bgColor theme="0" tint="-0.24994659260841701"/>
        </patternFill>
      </fill>
    </dxf>
    <dxf>
      <font>
        <b/>
        <i val="0"/>
        <color auto="1"/>
      </font>
    </dxf>
    <dxf>
      <fill>
        <patternFill>
          <bgColor rgb="FFF21257"/>
        </patternFill>
      </fill>
    </dxf>
    <dxf>
      <fill>
        <patternFill>
          <bgColor rgb="FFFDCF00"/>
        </patternFill>
      </fill>
    </dxf>
    <dxf>
      <fill>
        <patternFill>
          <bgColor rgb="FF3F962B"/>
        </patternFill>
      </fill>
    </dxf>
    <dxf>
      <fill>
        <patternFill>
          <bgColor theme="0" tint="-0.24994659260841701"/>
        </patternFill>
      </fill>
    </dxf>
    <dxf>
      <font>
        <b/>
        <i val="0"/>
        <color auto="1"/>
      </font>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FDCF00"/>
        </patternFill>
      </fill>
    </dxf>
    <dxf>
      <fill>
        <patternFill>
          <bgColor rgb="FF3F962B"/>
        </patternFill>
      </fill>
    </dxf>
    <dxf>
      <fill>
        <patternFill>
          <bgColor theme="0" tint="-0.24994659260841701"/>
        </patternFill>
      </fill>
    </dxf>
    <dxf>
      <font>
        <b/>
        <i val="0"/>
        <color auto="1"/>
      </font>
    </dxf>
    <dxf>
      <fill>
        <patternFill>
          <bgColor rgb="FF3F962B"/>
        </patternFill>
      </fill>
    </dxf>
    <dxf>
      <fill>
        <patternFill>
          <bgColor rgb="FFFDCF00"/>
        </patternFill>
      </fill>
    </dxf>
    <dxf>
      <fill>
        <patternFill>
          <bgColor rgb="FFF21257"/>
        </patternFill>
      </fill>
    </dxf>
    <dxf>
      <fill>
        <patternFill>
          <bgColor rgb="FF3F962B"/>
        </patternFill>
      </fill>
    </dxf>
    <dxf>
      <fill>
        <patternFill>
          <bgColor rgb="FFFDCF00"/>
        </patternFill>
      </fill>
    </dxf>
    <dxf>
      <fill>
        <patternFill>
          <bgColor rgb="FFF21257"/>
        </patternFill>
      </fill>
    </dxf>
    <dxf>
      <fill>
        <patternFill>
          <bgColor rgb="FFF21257"/>
        </patternFill>
      </fill>
    </dxf>
    <dxf>
      <fill>
        <patternFill>
          <bgColor rgb="FF3F962B"/>
        </patternFill>
      </fill>
    </dxf>
    <dxf>
      <fill>
        <patternFill>
          <bgColor rgb="FFFDCF00"/>
        </patternFill>
      </fill>
    </dxf>
    <dxf>
      <font>
        <b/>
        <i val="0"/>
        <color auto="1"/>
      </font>
    </dxf>
    <dxf>
      <fill>
        <patternFill>
          <bgColor theme="0" tint="-0.24994659260841701"/>
        </patternFill>
      </fill>
    </dxf>
    <dxf>
      <fill>
        <patternFill>
          <bgColor rgb="FF3F962B"/>
        </patternFill>
      </fill>
    </dxf>
    <dxf>
      <fill>
        <patternFill>
          <bgColor rgb="FFFDCF00"/>
        </patternFill>
      </fill>
    </dxf>
    <dxf>
      <fill>
        <patternFill>
          <bgColor rgb="FFF21257"/>
        </patternFill>
      </fill>
    </dxf>
    <dxf>
      <fill>
        <patternFill>
          <bgColor theme="0" tint="-0.24994659260841701"/>
        </patternFill>
      </fill>
    </dxf>
    <dxf>
      <font>
        <b/>
        <i val="0"/>
        <color auto="1"/>
      </font>
    </dxf>
    <dxf>
      <fill>
        <patternFill>
          <bgColor rgb="FFFDCF00"/>
        </patternFill>
      </fill>
    </dxf>
    <dxf>
      <fill>
        <patternFill>
          <bgColor rgb="FF3F962B"/>
        </patternFill>
      </fill>
    </dxf>
    <dxf>
      <fill>
        <patternFill>
          <bgColor rgb="FFF21257"/>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s>
  <tableStyles count="0" defaultTableStyle="TableStyleMedium2" defaultPivotStyle="PivotStyleLight16"/>
  <colors>
    <mruColors>
      <color rgb="FF888888"/>
      <color rgb="FFEF412C"/>
      <color rgb="FF595959"/>
      <color rgb="FF434343"/>
      <color rgb="FF556A90"/>
      <color rgb="FFAEAAAA"/>
      <color rgb="FFCDD4DE"/>
      <color rgb="FFE6E7E8"/>
      <color rgb="FFF8B0A6"/>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G$29" lockText="1"/>
</file>

<file path=xl/ctrlProps/ctrlProp2.xml><?xml version="1.0" encoding="utf-8"?>
<formControlPr xmlns="http://schemas.microsoft.com/office/spreadsheetml/2009/9/main" objectType="CheckBox" fmlaLink="$G$30" lockText="1"/>
</file>

<file path=xl/ctrlProps/ctrlProp3.xml><?xml version="1.0" encoding="utf-8"?>
<formControlPr xmlns="http://schemas.microsoft.com/office/spreadsheetml/2009/9/main" objectType="CheckBox" fmlaLink="$G$31" lockText="1"/>
</file>

<file path=xl/ctrlProps/ctrlProp4.xml><?xml version="1.0" encoding="utf-8"?>
<formControlPr xmlns="http://schemas.microsoft.com/office/spreadsheetml/2009/9/main" objectType="CheckBox" fmlaLink="$H$29" lockText="1"/>
</file>

<file path=xl/ctrlProps/ctrlProp5.xml><?xml version="1.0" encoding="utf-8"?>
<formControlPr xmlns="http://schemas.microsoft.com/office/spreadsheetml/2009/9/main" objectType="CheckBox" fmlaLink="$H$30" lockText="1"/>
</file>

<file path=xl/ctrlProps/ctrlProp6.xml><?xml version="1.0" encoding="utf-8"?>
<formControlPr xmlns="http://schemas.microsoft.com/office/spreadsheetml/2009/9/main" objectType="CheckBox" fmlaLink="$H$31"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149551</xdr:colOff>
      <xdr:row>1</xdr:row>
      <xdr:rowOff>126763</xdr:rowOff>
    </xdr:from>
    <xdr:to>
      <xdr:col>1</xdr:col>
      <xdr:colOff>1830224</xdr:colOff>
      <xdr:row>1</xdr:row>
      <xdr:rowOff>562598</xdr:rowOff>
    </xdr:to>
    <xdr:pic>
      <xdr:nvPicPr>
        <xdr:cNvPr id="2" name="Picture 1" descr="A picture containing text, clipart&#10;&#10;Description automatically generated">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682" y="981342"/>
          <a:ext cx="1680673" cy="4358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149551</xdr:colOff>
      <xdr:row>1</xdr:row>
      <xdr:rowOff>82802</xdr:rowOff>
    </xdr:from>
    <xdr:to>
      <xdr:col>0</xdr:col>
      <xdr:colOff>1830224</xdr:colOff>
      <xdr:row>1</xdr:row>
      <xdr:rowOff>515120</xdr:rowOff>
    </xdr:to>
    <xdr:pic>
      <xdr:nvPicPr>
        <xdr:cNvPr id="3" name="Picture 2" descr="A picture containing text, clipart&#10;&#10;Description automatically generated">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436" y="265975"/>
          <a:ext cx="1680673" cy="432318"/>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63500</xdr:colOff>
          <xdr:row>29</xdr:row>
          <xdr:rowOff>25400</xdr:rowOff>
        </xdr:from>
        <xdr:to>
          <xdr:col>1</xdr:col>
          <xdr:colOff>1384300</xdr:colOff>
          <xdr:row>29</xdr:row>
          <xdr:rowOff>342900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Male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29</xdr:row>
          <xdr:rowOff>279400</xdr:rowOff>
        </xdr:from>
        <xdr:to>
          <xdr:col>1</xdr:col>
          <xdr:colOff>1384300</xdr:colOff>
          <xdr:row>29</xdr:row>
          <xdr:rowOff>596900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Female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29</xdr:row>
          <xdr:rowOff>533400</xdr:rowOff>
        </xdr:from>
        <xdr:to>
          <xdr:col>1</xdr:col>
          <xdr:colOff>1524000</xdr:colOff>
          <xdr:row>30</xdr:row>
          <xdr:rowOff>25400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Gender non-conforming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29</xdr:row>
          <xdr:rowOff>25400</xdr:rowOff>
        </xdr:from>
        <xdr:to>
          <xdr:col>2</xdr:col>
          <xdr:colOff>1422400</xdr:colOff>
          <xdr:row>29</xdr:row>
          <xdr:rowOff>342900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Male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29</xdr:row>
          <xdr:rowOff>279400</xdr:rowOff>
        </xdr:from>
        <xdr:to>
          <xdr:col>2</xdr:col>
          <xdr:colOff>1422400</xdr:colOff>
          <xdr:row>29</xdr:row>
          <xdr:rowOff>596900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Female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29</xdr:row>
          <xdr:rowOff>533400</xdr:rowOff>
        </xdr:from>
        <xdr:to>
          <xdr:col>2</xdr:col>
          <xdr:colOff>1549400</xdr:colOff>
          <xdr:row>30</xdr:row>
          <xdr:rowOff>25400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Gender non-conforming</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95123</xdr:colOff>
      <xdr:row>1</xdr:row>
      <xdr:rowOff>67252</xdr:rowOff>
    </xdr:from>
    <xdr:to>
      <xdr:col>1</xdr:col>
      <xdr:colOff>1554816</xdr:colOff>
      <xdr:row>1</xdr:row>
      <xdr:rowOff>501592</xdr:rowOff>
    </xdr:to>
    <xdr:pic>
      <xdr:nvPicPr>
        <xdr:cNvPr id="9" name="Picture 8" descr="A picture containing text, clipart&#10;&#10;Description automatically generated">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286" y="253864"/>
          <a:ext cx="1677408" cy="4343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1714500</xdr:colOff>
      <xdr:row>5</xdr:row>
      <xdr:rowOff>219076</xdr:rowOff>
    </xdr:from>
    <xdr:to>
      <xdr:col>9</xdr:col>
      <xdr:colOff>47625</xdr:colOff>
      <xdr:row>5</xdr:row>
      <xdr:rowOff>485776</xdr:rowOff>
    </xdr:to>
    <xdr:sp macro="" textlink="">
      <xdr:nvSpPr>
        <xdr:cNvPr id="3" name="Arrow: Right 2">
          <a:extLst>
            <a:ext uri="{FF2B5EF4-FFF2-40B4-BE49-F238E27FC236}">
              <a16:creationId xmlns:a16="http://schemas.microsoft.com/office/drawing/2014/main" id="{00000000-0008-0000-0300-000003000000}"/>
            </a:ext>
          </a:extLst>
        </xdr:cNvPr>
        <xdr:cNvSpPr/>
      </xdr:nvSpPr>
      <xdr:spPr>
        <a:xfrm>
          <a:off x="16363950" y="107632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xdr:col>
      <xdr:colOff>1609725</xdr:colOff>
      <xdr:row>5</xdr:row>
      <xdr:rowOff>247651</xdr:rowOff>
    </xdr:from>
    <xdr:to>
      <xdr:col>4</xdr:col>
      <xdr:colOff>76200</xdr:colOff>
      <xdr:row>5</xdr:row>
      <xdr:rowOff>514351</xdr:rowOff>
    </xdr:to>
    <xdr:sp macro="" textlink="">
      <xdr:nvSpPr>
        <xdr:cNvPr id="4" name="Arrow: Right 3">
          <a:extLst>
            <a:ext uri="{FF2B5EF4-FFF2-40B4-BE49-F238E27FC236}">
              <a16:creationId xmlns:a16="http://schemas.microsoft.com/office/drawing/2014/main" id="{00000000-0008-0000-0300-000004000000}"/>
            </a:ext>
          </a:extLst>
        </xdr:cNvPr>
        <xdr:cNvSpPr/>
      </xdr:nvSpPr>
      <xdr:spPr>
        <a:xfrm>
          <a:off x="7658100" y="1104901"/>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5</xdr:col>
      <xdr:colOff>685800</xdr:colOff>
      <xdr:row>5</xdr:row>
      <xdr:rowOff>257176</xdr:rowOff>
    </xdr:from>
    <xdr:to>
      <xdr:col>5</xdr:col>
      <xdr:colOff>1019175</xdr:colOff>
      <xdr:row>5</xdr:row>
      <xdr:rowOff>523876</xdr:rowOff>
    </xdr:to>
    <xdr:sp macro="" textlink="">
      <xdr:nvSpPr>
        <xdr:cNvPr id="5" name="Arrow: Right 4">
          <a:extLst>
            <a:ext uri="{FF2B5EF4-FFF2-40B4-BE49-F238E27FC236}">
              <a16:creationId xmlns:a16="http://schemas.microsoft.com/office/drawing/2014/main" id="{00000000-0008-0000-0300-000005000000}"/>
            </a:ext>
          </a:extLst>
        </xdr:cNvPr>
        <xdr:cNvSpPr/>
      </xdr:nvSpPr>
      <xdr:spPr>
        <a:xfrm>
          <a:off x="13354050" y="111442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solidFill>
              <a:sysClr val="windowText" lastClr="000000"/>
            </a:solidFill>
          </a:endParaRPr>
        </a:p>
      </xdr:txBody>
    </xdr:sp>
    <xdr:clientData/>
  </xdr:twoCellAnchor>
  <xdr:twoCellAnchor>
    <xdr:from>
      <xdr:col>14</xdr:col>
      <xdr:colOff>1524000</xdr:colOff>
      <xdr:row>5</xdr:row>
      <xdr:rowOff>238126</xdr:rowOff>
    </xdr:from>
    <xdr:to>
      <xdr:col>15</xdr:col>
      <xdr:colOff>66675</xdr:colOff>
      <xdr:row>5</xdr:row>
      <xdr:rowOff>504826</xdr:rowOff>
    </xdr:to>
    <xdr:sp macro="" textlink="">
      <xdr:nvSpPr>
        <xdr:cNvPr id="6" name="Arrow: Right 5">
          <a:extLst>
            <a:ext uri="{FF2B5EF4-FFF2-40B4-BE49-F238E27FC236}">
              <a16:creationId xmlns:a16="http://schemas.microsoft.com/office/drawing/2014/main" id="{00000000-0008-0000-0300-000006000000}"/>
            </a:ext>
          </a:extLst>
        </xdr:cNvPr>
        <xdr:cNvSpPr/>
      </xdr:nvSpPr>
      <xdr:spPr>
        <a:xfrm>
          <a:off x="25755600" y="109537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20</xdr:col>
      <xdr:colOff>781050</xdr:colOff>
      <xdr:row>5</xdr:row>
      <xdr:rowOff>161925</xdr:rowOff>
    </xdr:from>
    <xdr:to>
      <xdr:col>20</xdr:col>
      <xdr:colOff>1114425</xdr:colOff>
      <xdr:row>5</xdr:row>
      <xdr:rowOff>428625</xdr:rowOff>
    </xdr:to>
    <xdr:sp macro="" textlink="">
      <xdr:nvSpPr>
        <xdr:cNvPr id="7" name="Arrow: Right 6">
          <a:extLst>
            <a:ext uri="{FF2B5EF4-FFF2-40B4-BE49-F238E27FC236}">
              <a16:creationId xmlns:a16="http://schemas.microsoft.com/office/drawing/2014/main" id="{00000000-0008-0000-0300-000007000000}"/>
            </a:ext>
          </a:extLst>
        </xdr:cNvPr>
        <xdr:cNvSpPr/>
      </xdr:nvSpPr>
      <xdr:spPr>
        <a:xfrm>
          <a:off x="33261300" y="101917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35</xdr:col>
      <xdr:colOff>876300</xdr:colOff>
      <xdr:row>5</xdr:row>
      <xdr:rowOff>123825</xdr:rowOff>
    </xdr:from>
    <xdr:to>
      <xdr:col>35</xdr:col>
      <xdr:colOff>1209675</xdr:colOff>
      <xdr:row>5</xdr:row>
      <xdr:rowOff>390525</xdr:rowOff>
    </xdr:to>
    <xdr:sp macro="" textlink="">
      <xdr:nvSpPr>
        <xdr:cNvPr id="8" name="Arrow: Right 7">
          <a:extLst>
            <a:ext uri="{FF2B5EF4-FFF2-40B4-BE49-F238E27FC236}">
              <a16:creationId xmlns:a16="http://schemas.microsoft.com/office/drawing/2014/main" id="{00000000-0008-0000-0300-000008000000}"/>
            </a:ext>
          </a:extLst>
        </xdr:cNvPr>
        <xdr:cNvSpPr/>
      </xdr:nvSpPr>
      <xdr:spPr>
        <a:xfrm>
          <a:off x="50177700" y="98107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0</xdr:col>
      <xdr:colOff>1895475</xdr:colOff>
      <xdr:row>7</xdr:row>
      <xdr:rowOff>66676</xdr:rowOff>
    </xdr:from>
    <xdr:to>
      <xdr:col>0</xdr:col>
      <xdr:colOff>2228850</xdr:colOff>
      <xdr:row>7</xdr:row>
      <xdr:rowOff>333376</xdr:rowOff>
    </xdr:to>
    <xdr:sp macro="" textlink="">
      <xdr:nvSpPr>
        <xdr:cNvPr id="10" name="Arrow: Right 9">
          <a:extLst>
            <a:ext uri="{FF2B5EF4-FFF2-40B4-BE49-F238E27FC236}">
              <a16:creationId xmlns:a16="http://schemas.microsoft.com/office/drawing/2014/main" id="{00000000-0008-0000-0300-00000A000000}"/>
            </a:ext>
          </a:extLst>
        </xdr:cNvPr>
        <xdr:cNvSpPr/>
      </xdr:nvSpPr>
      <xdr:spPr>
        <a:xfrm>
          <a:off x="1895475" y="168592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0</xdr:col>
      <xdr:colOff>95123</xdr:colOff>
      <xdr:row>1</xdr:row>
      <xdr:rowOff>67252</xdr:rowOff>
    </xdr:from>
    <xdr:to>
      <xdr:col>0</xdr:col>
      <xdr:colOff>1775796</xdr:colOff>
      <xdr:row>1</xdr:row>
      <xdr:rowOff>503351</xdr:rowOff>
    </xdr:to>
    <xdr:pic>
      <xdr:nvPicPr>
        <xdr:cNvPr id="9" name="Picture 8" descr="A picture containing text, clipart&#10;&#10;Description automatically generated">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863" y="250132"/>
          <a:ext cx="1680673" cy="4343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1714500</xdr:colOff>
      <xdr:row>5</xdr:row>
      <xdr:rowOff>219076</xdr:rowOff>
    </xdr:from>
    <xdr:to>
      <xdr:col>9</xdr:col>
      <xdr:colOff>47625</xdr:colOff>
      <xdr:row>5</xdr:row>
      <xdr:rowOff>485776</xdr:rowOff>
    </xdr:to>
    <xdr:sp macro="" textlink="">
      <xdr:nvSpPr>
        <xdr:cNvPr id="2" name="Arrow: Right 1">
          <a:extLst>
            <a:ext uri="{FF2B5EF4-FFF2-40B4-BE49-F238E27FC236}">
              <a16:creationId xmlns:a16="http://schemas.microsoft.com/office/drawing/2014/main" id="{00000000-0008-0000-0400-000002000000}"/>
            </a:ext>
          </a:extLst>
        </xdr:cNvPr>
        <xdr:cNvSpPr/>
      </xdr:nvSpPr>
      <xdr:spPr>
        <a:xfrm>
          <a:off x="16367760" y="1072516"/>
          <a:ext cx="33718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5</xdr:col>
      <xdr:colOff>685800</xdr:colOff>
      <xdr:row>5</xdr:row>
      <xdr:rowOff>257176</xdr:rowOff>
    </xdr:from>
    <xdr:to>
      <xdr:col>5</xdr:col>
      <xdr:colOff>1019175</xdr:colOff>
      <xdr:row>5</xdr:row>
      <xdr:rowOff>523876</xdr:rowOff>
    </xdr:to>
    <xdr:sp macro="" textlink="">
      <xdr:nvSpPr>
        <xdr:cNvPr id="4" name="Arrow: Right 3">
          <a:extLst>
            <a:ext uri="{FF2B5EF4-FFF2-40B4-BE49-F238E27FC236}">
              <a16:creationId xmlns:a16="http://schemas.microsoft.com/office/drawing/2014/main" id="{00000000-0008-0000-0400-000004000000}"/>
            </a:ext>
          </a:extLst>
        </xdr:cNvPr>
        <xdr:cNvSpPr/>
      </xdr:nvSpPr>
      <xdr:spPr>
        <a:xfrm>
          <a:off x="13357860" y="111061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solidFill>
              <a:sysClr val="windowText" lastClr="000000"/>
            </a:solidFill>
          </a:endParaRPr>
        </a:p>
      </xdr:txBody>
    </xdr:sp>
    <xdr:clientData/>
  </xdr:twoCellAnchor>
  <xdr:twoCellAnchor>
    <xdr:from>
      <xdr:col>14</xdr:col>
      <xdr:colOff>1524000</xdr:colOff>
      <xdr:row>5</xdr:row>
      <xdr:rowOff>238126</xdr:rowOff>
    </xdr:from>
    <xdr:to>
      <xdr:col>15</xdr:col>
      <xdr:colOff>66675</xdr:colOff>
      <xdr:row>5</xdr:row>
      <xdr:rowOff>504826</xdr:rowOff>
    </xdr:to>
    <xdr:sp macro="" textlink="">
      <xdr:nvSpPr>
        <xdr:cNvPr id="5" name="Arrow: Right 4">
          <a:extLst>
            <a:ext uri="{FF2B5EF4-FFF2-40B4-BE49-F238E27FC236}">
              <a16:creationId xmlns:a16="http://schemas.microsoft.com/office/drawing/2014/main" id="{00000000-0008-0000-0400-000005000000}"/>
            </a:ext>
          </a:extLst>
        </xdr:cNvPr>
        <xdr:cNvSpPr/>
      </xdr:nvSpPr>
      <xdr:spPr>
        <a:xfrm>
          <a:off x="25763220" y="109156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20</xdr:col>
      <xdr:colOff>781050</xdr:colOff>
      <xdr:row>5</xdr:row>
      <xdr:rowOff>161925</xdr:rowOff>
    </xdr:from>
    <xdr:to>
      <xdr:col>20</xdr:col>
      <xdr:colOff>1114425</xdr:colOff>
      <xdr:row>5</xdr:row>
      <xdr:rowOff>428625</xdr:rowOff>
    </xdr:to>
    <xdr:sp macro="" textlink="">
      <xdr:nvSpPr>
        <xdr:cNvPr id="6" name="Arrow: Right 5">
          <a:extLst>
            <a:ext uri="{FF2B5EF4-FFF2-40B4-BE49-F238E27FC236}">
              <a16:creationId xmlns:a16="http://schemas.microsoft.com/office/drawing/2014/main" id="{00000000-0008-0000-0400-000006000000}"/>
            </a:ext>
          </a:extLst>
        </xdr:cNvPr>
        <xdr:cNvSpPr/>
      </xdr:nvSpPr>
      <xdr:spPr>
        <a:xfrm>
          <a:off x="33272730" y="101536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35</xdr:col>
      <xdr:colOff>876300</xdr:colOff>
      <xdr:row>5</xdr:row>
      <xdr:rowOff>123825</xdr:rowOff>
    </xdr:from>
    <xdr:to>
      <xdr:col>35</xdr:col>
      <xdr:colOff>1209675</xdr:colOff>
      <xdr:row>5</xdr:row>
      <xdr:rowOff>390525</xdr:rowOff>
    </xdr:to>
    <xdr:sp macro="" textlink="">
      <xdr:nvSpPr>
        <xdr:cNvPr id="7" name="Arrow: Right 6">
          <a:extLst>
            <a:ext uri="{FF2B5EF4-FFF2-40B4-BE49-F238E27FC236}">
              <a16:creationId xmlns:a16="http://schemas.microsoft.com/office/drawing/2014/main" id="{00000000-0008-0000-0400-000007000000}"/>
            </a:ext>
          </a:extLst>
        </xdr:cNvPr>
        <xdr:cNvSpPr/>
      </xdr:nvSpPr>
      <xdr:spPr>
        <a:xfrm>
          <a:off x="50208180" y="97726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0</xdr:col>
      <xdr:colOff>1895475</xdr:colOff>
      <xdr:row>7</xdr:row>
      <xdr:rowOff>66676</xdr:rowOff>
    </xdr:from>
    <xdr:to>
      <xdr:col>0</xdr:col>
      <xdr:colOff>2228850</xdr:colOff>
      <xdr:row>7</xdr:row>
      <xdr:rowOff>333376</xdr:rowOff>
    </xdr:to>
    <xdr:sp macro="" textlink="">
      <xdr:nvSpPr>
        <xdr:cNvPr id="8" name="Arrow: Right 7">
          <a:extLst>
            <a:ext uri="{FF2B5EF4-FFF2-40B4-BE49-F238E27FC236}">
              <a16:creationId xmlns:a16="http://schemas.microsoft.com/office/drawing/2014/main" id="{00000000-0008-0000-0400-000008000000}"/>
            </a:ext>
          </a:extLst>
        </xdr:cNvPr>
        <xdr:cNvSpPr/>
      </xdr:nvSpPr>
      <xdr:spPr>
        <a:xfrm>
          <a:off x="1895475" y="167449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0</xdr:col>
      <xdr:colOff>95250</xdr:colOff>
      <xdr:row>1</xdr:row>
      <xdr:rowOff>76200</xdr:rowOff>
    </xdr:from>
    <xdr:to>
      <xdr:col>0</xdr:col>
      <xdr:colOff>1775923</xdr:colOff>
      <xdr:row>1</xdr:row>
      <xdr:rowOff>512299</xdr:rowOff>
    </xdr:to>
    <xdr:pic>
      <xdr:nvPicPr>
        <xdr:cNvPr id="11" name="Picture 10" descr="A picture containing text, clipart&#10;&#10;Description automatically generated">
          <a:extLst>
            <a:ext uri="{FF2B5EF4-FFF2-40B4-BE49-F238E27FC236}">
              <a16:creationId xmlns:a16="http://schemas.microsoft.com/office/drawing/2014/main" id="{00000000-0008-0000-04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57175"/>
          <a:ext cx="1680673" cy="436099"/>
        </a:xfrm>
        <a:prstGeom prst="rect">
          <a:avLst/>
        </a:prstGeom>
        <a:noFill/>
        <a:ln>
          <a:noFill/>
        </a:ln>
      </xdr:spPr>
    </xdr:pic>
    <xdr:clientData/>
  </xdr:twoCellAnchor>
  <xdr:twoCellAnchor>
    <xdr:from>
      <xdr:col>7</xdr:col>
      <xdr:colOff>1714500</xdr:colOff>
      <xdr:row>5</xdr:row>
      <xdr:rowOff>219076</xdr:rowOff>
    </xdr:from>
    <xdr:to>
      <xdr:col>9</xdr:col>
      <xdr:colOff>47625</xdr:colOff>
      <xdr:row>5</xdr:row>
      <xdr:rowOff>485776</xdr:rowOff>
    </xdr:to>
    <xdr:sp macro="" textlink="">
      <xdr:nvSpPr>
        <xdr:cNvPr id="10" name="Arrow: Right 9">
          <a:extLst>
            <a:ext uri="{FF2B5EF4-FFF2-40B4-BE49-F238E27FC236}">
              <a16:creationId xmlns:a16="http://schemas.microsoft.com/office/drawing/2014/main" id="{00000000-0008-0000-0400-00000A000000}"/>
            </a:ext>
          </a:extLst>
        </xdr:cNvPr>
        <xdr:cNvSpPr/>
      </xdr:nvSpPr>
      <xdr:spPr>
        <a:xfrm>
          <a:off x="16367760" y="1613536"/>
          <a:ext cx="33718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xdr:col>
      <xdr:colOff>1543050</xdr:colOff>
      <xdr:row>5</xdr:row>
      <xdr:rowOff>247651</xdr:rowOff>
    </xdr:from>
    <xdr:to>
      <xdr:col>4</xdr:col>
      <xdr:colOff>9525</xdr:colOff>
      <xdr:row>5</xdr:row>
      <xdr:rowOff>514351</xdr:rowOff>
    </xdr:to>
    <xdr:sp macro="" textlink="">
      <xdr:nvSpPr>
        <xdr:cNvPr id="12" name="Arrow: Right 11">
          <a:extLst>
            <a:ext uri="{FF2B5EF4-FFF2-40B4-BE49-F238E27FC236}">
              <a16:creationId xmlns:a16="http://schemas.microsoft.com/office/drawing/2014/main" id="{00000000-0008-0000-0400-00000C000000}"/>
            </a:ext>
          </a:extLst>
        </xdr:cNvPr>
        <xdr:cNvSpPr/>
      </xdr:nvSpPr>
      <xdr:spPr>
        <a:xfrm>
          <a:off x="7591425" y="189547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5</xdr:col>
      <xdr:colOff>685800</xdr:colOff>
      <xdr:row>5</xdr:row>
      <xdr:rowOff>257176</xdr:rowOff>
    </xdr:from>
    <xdr:to>
      <xdr:col>5</xdr:col>
      <xdr:colOff>1019175</xdr:colOff>
      <xdr:row>5</xdr:row>
      <xdr:rowOff>523876</xdr:rowOff>
    </xdr:to>
    <xdr:sp macro="" textlink="">
      <xdr:nvSpPr>
        <xdr:cNvPr id="13" name="Arrow: Right 12">
          <a:extLst>
            <a:ext uri="{FF2B5EF4-FFF2-40B4-BE49-F238E27FC236}">
              <a16:creationId xmlns:a16="http://schemas.microsoft.com/office/drawing/2014/main" id="{00000000-0008-0000-0400-00000D000000}"/>
            </a:ext>
          </a:extLst>
        </xdr:cNvPr>
        <xdr:cNvSpPr/>
      </xdr:nvSpPr>
      <xdr:spPr>
        <a:xfrm>
          <a:off x="13357860" y="165163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solidFill>
              <a:sysClr val="windowText" lastClr="000000"/>
            </a:solidFill>
          </a:endParaRPr>
        </a:p>
      </xdr:txBody>
    </xdr:sp>
    <xdr:clientData/>
  </xdr:twoCellAnchor>
  <xdr:twoCellAnchor>
    <xdr:from>
      <xdr:col>14</xdr:col>
      <xdr:colOff>1524000</xdr:colOff>
      <xdr:row>5</xdr:row>
      <xdr:rowOff>238126</xdr:rowOff>
    </xdr:from>
    <xdr:to>
      <xdr:col>15</xdr:col>
      <xdr:colOff>66675</xdr:colOff>
      <xdr:row>5</xdr:row>
      <xdr:rowOff>504826</xdr:rowOff>
    </xdr:to>
    <xdr:sp macro="" textlink="">
      <xdr:nvSpPr>
        <xdr:cNvPr id="14" name="Arrow: Right 13">
          <a:extLst>
            <a:ext uri="{FF2B5EF4-FFF2-40B4-BE49-F238E27FC236}">
              <a16:creationId xmlns:a16="http://schemas.microsoft.com/office/drawing/2014/main" id="{00000000-0008-0000-0400-00000E000000}"/>
            </a:ext>
          </a:extLst>
        </xdr:cNvPr>
        <xdr:cNvSpPr/>
      </xdr:nvSpPr>
      <xdr:spPr>
        <a:xfrm>
          <a:off x="30297120" y="163258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20</xdr:col>
      <xdr:colOff>781050</xdr:colOff>
      <xdr:row>5</xdr:row>
      <xdr:rowOff>161925</xdr:rowOff>
    </xdr:from>
    <xdr:to>
      <xdr:col>20</xdr:col>
      <xdr:colOff>1114425</xdr:colOff>
      <xdr:row>5</xdr:row>
      <xdr:rowOff>428625</xdr:rowOff>
    </xdr:to>
    <xdr:sp macro="" textlink="">
      <xdr:nvSpPr>
        <xdr:cNvPr id="15" name="Arrow: Right 14">
          <a:extLst>
            <a:ext uri="{FF2B5EF4-FFF2-40B4-BE49-F238E27FC236}">
              <a16:creationId xmlns:a16="http://schemas.microsoft.com/office/drawing/2014/main" id="{00000000-0008-0000-0400-00000F000000}"/>
            </a:ext>
          </a:extLst>
        </xdr:cNvPr>
        <xdr:cNvSpPr/>
      </xdr:nvSpPr>
      <xdr:spPr>
        <a:xfrm>
          <a:off x="43353990" y="155638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35</xdr:col>
      <xdr:colOff>876300</xdr:colOff>
      <xdr:row>5</xdr:row>
      <xdr:rowOff>123825</xdr:rowOff>
    </xdr:from>
    <xdr:to>
      <xdr:col>35</xdr:col>
      <xdr:colOff>1209675</xdr:colOff>
      <xdr:row>5</xdr:row>
      <xdr:rowOff>390525</xdr:rowOff>
    </xdr:to>
    <xdr:sp macro="" textlink="">
      <xdr:nvSpPr>
        <xdr:cNvPr id="16" name="Arrow: Right 15">
          <a:extLst>
            <a:ext uri="{FF2B5EF4-FFF2-40B4-BE49-F238E27FC236}">
              <a16:creationId xmlns:a16="http://schemas.microsoft.com/office/drawing/2014/main" id="{00000000-0008-0000-0400-000010000000}"/>
            </a:ext>
          </a:extLst>
        </xdr:cNvPr>
        <xdr:cNvSpPr/>
      </xdr:nvSpPr>
      <xdr:spPr>
        <a:xfrm>
          <a:off x="60289440" y="151828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0</xdr:col>
      <xdr:colOff>1895475</xdr:colOff>
      <xdr:row>7</xdr:row>
      <xdr:rowOff>66676</xdr:rowOff>
    </xdr:from>
    <xdr:to>
      <xdr:col>0</xdr:col>
      <xdr:colOff>2228850</xdr:colOff>
      <xdr:row>7</xdr:row>
      <xdr:rowOff>333376</xdr:rowOff>
    </xdr:to>
    <xdr:sp macro="" textlink="">
      <xdr:nvSpPr>
        <xdr:cNvPr id="17" name="Arrow: Right 16">
          <a:extLst>
            <a:ext uri="{FF2B5EF4-FFF2-40B4-BE49-F238E27FC236}">
              <a16:creationId xmlns:a16="http://schemas.microsoft.com/office/drawing/2014/main" id="{00000000-0008-0000-0400-000011000000}"/>
            </a:ext>
          </a:extLst>
        </xdr:cNvPr>
        <xdr:cNvSpPr/>
      </xdr:nvSpPr>
      <xdr:spPr>
        <a:xfrm>
          <a:off x="1895475" y="221551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1714500</xdr:colOff>
      <xdr:row>5</xdr:row>
      <xdr:rowOff>219076</xdr:rowOff>
    </xdr:from>
    <xdr:to>
      <xdr:col>9</xdr:col>
      <xdr:colOff>47625</xdr:colOff>
      <xdr:row>5</xdr:row>
      <xdr:rowOff>485776</xdr:rowOff>
    </xdr:to>
    <xdr:sp macro="" textlink="">
      <xdr:nvSpPr>
        <xdr:cNvPr id="2" name="Arrow: Right 1">
          <a:extLst>
            <a:ext uri="{FF2B5EF4-FFF2-40B4-BE49-F238E27FC236}">
              <a16:creationId xmlns:a16="http://schemas.microsoft.com/office/drawing/2014/main" id="{00000000-0008-0000-0500-000002000000}"/>
            </a:ext>
          </a:extLst>
        </xdr:cNvPr>
        <xdr:cNvSpPr/>
      </xdr:nvSpPr>
      <xdr:spPr>
        <a:xfrm>
          <a:off x="18097500" y="1072516"/>
          <a:ext cx="33718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5</xdr:col>
      <xdr:colOff>685800</xdr:colOff>
      <xdr:row>5</xdr:row>
      <xdr:rowOff>257176</xdr:rowOff>
    </xdr:from>
    <xdr:to>
      <xdr:col>5</xdr:col>
      <xdr:colOff>1019175</xdr:colOff>
      <xdr:row>5</xdr:row>
      <xdr:rowOff>523876</xdr:rowOff>
    </xdr:to>
    <xdr:sp macro="" textlink="">
      <xdr:nvSpPr>
        <xdr:cNvPr id="3" name="Arrow: Right 2">
          <a:extLst>
            <a:ext uri="{FF2B5EF4-FFF2-40B4-BE49-F238E27FC236}">
              <a16:creationId xmlns:a16="http://schemas.microsoft.com/office/drawing/2014/main" id="{00000000-0008-0000-0500-000003000000}"/>
            </a:ext>
          </a:extLst>
        </xdr:cNvPr>
        <xdr:cNvSpPr/>
      </xdr:nvSpPr>
      <xdr:spPr>
        <a:xfrm>
          <a:off x="15087600" y="111061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solidFill>
              <a:sysClr val="windowText" lastClr="000000"/>
            </a:solidFill>
          </a:endParaRPr>
        </a:p>
      </xdr:txBody>
    </xdr:sp>
    <xdr:clientData/>
  </xdr:twoCellAnchor>
  <xdr:twoCellAnchor>
    <xdr:from>
      <xdr:col>14</xdr:col>
      <xdr:colOff>1524000</xdr:colOff>
      <xdr:row>5</xdr:row>
      <xdr:rowOff>238126</xdr:rowOff>
    </xdr:from>
    <xdr:to>
      <xdr:col>15</xdr:col>
      <xdr:colOff>66675</xdr:colOff>
      <xdr:row>5</xdr:row>
      <xdr:rowOff>504826</xdr:rowOff>
    </xdr:to>
    <xdr:sp macro="" textlink="">
      <xdr:nvSpPr>
        <xdr:cNvPr id="4" name="Arrow: Right 3">
          <a:extLst>
            <a:ext uri="{FF2B5EF4-FFF2-40B4-BE49-F238E27FC236}">
              <a16:creationId xmlns:a16="http://schemas.microsoft.com/office/drawing/2014/main" id="{00000000-0008-0000-0500-000004000000}"/>
            </a:ext>
          </a:extLst>
        </xdr:cNvPr>
        <xdr:cNvSpPr/>
      </xdr:nvSpPr>
      <xdr:spPr>
        <a:xfrm>
          <a:off x="27889200" y="109156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35</xdr:col>
      <xdr:colOff>930088</xdr:colOff>
      <xdr:row>5</xdr:row>
      <xdr:rowOff>123825</xdr:rowOff>
    </xdr:from>
    <xdr:to>
      <xdr:col>35</xdr:col>
      <xdr:colOff>1263463</xdr:colOff>
      <xdr:row>5</xdr:row>
      <xdr:rowOff>390525</xdr:rowOff>
    </xdr:to>
    <xdr:sp macro="" textlink="">
      <xdr:nvSpPr>
        <xdr:cNvPr id="6" name="Arrow: Right 5">
          <a:extLst>
            <a:ext uri="{FF2B5EF4-FFF2-40B4-BE49-F238E27FC236}">
              <a16:creationId xmlns:a16="http://schemas.microsoft.com/office/drawing/2014/main" id="{00000000-0008-0000-0500-000006000000}"/>
            </a:ext>
          </a:extLst>
        </xdr:cNvPr>
        <xdr:cNvSpPr/>
      </xdr:nvSpPr>
      <xdr:spPr>
        <a:xfrm>
          <a:off x="50504912" y="975472"/>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0</xdr:col>
      <xdr:colOff>1895475</xdr:colOff>
      <xdr:row>7</xdr:row>
      <xdr:rowOff>66676</xdr:rowOff>
    </xdr:from>
    <xdr:to>
      <xdr:col>0</xdr:col>
      <xdr:colOff>2228850</xdr:colOff>
      <xdr:row>7</xdr:row>
      <xdr:rowOff>333376</xdr:rowOff>
    </xdr:to>
    <xdr:sp macro="" textlink="">
      <xdr:nvSpPr>
        <xdr:cNvPr id="7" name="Arrow: Right 6">
          <a:extLst>
            <a:ext uri="{FF2B5EF4-FFF2-40B4-BE49-F238E27FC236}">
              <a16:creationId xmlns:a16="http://schemas.microsoft.com/office/drawing/2014/main" id="{00000000-0008-0000-0500-000007000000}"/>
            </a:ext>
          </a:extLst>
        </xdr:cNvPr>
        <xdr:cNvSpPr/>
      </xdr:nvSpPr>
      <xdr:spPr>
        <a:xfrm>
          <a:off x="1895475" y="167449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0</xdr:col>
      <xdr:colOff>121920</xdr:colOff>
      <xdr:row>1</xdr:row>
      <xdr:rowOff>83820</xdr:rowOff>
    </xdr:from>
    <xdr:to>
      <xdr:col>0</xdr:col>
      <xdr:colOff>1802593</xdr:colOff>
      <xdr:row>1</xdr:row>
      <xdr:rowOff>519919</xdr:rowOff>
    </xdr:to>
    <xdr:pic>
      <xdr:nvPicPr>
        <xdr:cNvPr id="10" name="Picture 9" descr="A picture containing text, clipart&#10;&#10;Description automatically generated">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266700"/>
          <a:ext cx="1680673" cy="436099"/>
        </a:xfrm>
        <a:prstGeom prst="rect">
          <a:avLst/>
        </a:prstGeom>
        <a:noFill/>
        <a:ln>
          <a:noFill/>
        </a:ln>
      </xdr:spPr>
    </xdr:pic>
    <xdr:clientData/>
  </xdr:twoCellAnchor>
  <xdr:twoCellAnchor>
    <xdr:from>
      <xdr:col>7</xdr:col>
      <xdr:colOff>1714500</xdr:colOff>
      <xdr:row>5</xdr:row>
      <xdr:rowOff>219076</xdr:rowOff>
    </xdr:from>
    <xdr:to>
      <xdr:col>9</xdr:col>
      <xdr:colOff>47625</xdr:colOff>
      <xdr:row>5</xdr:row>
      <xdr:rowOff>485776</xdr:rowOff>
    </xdr:to>
    <xdr:sp macro="" textlink="">
      <xdr:nvSpPr>
        <xdr:cNvPr id="11" name="Arrow: Right 10">
          <a:extLst>
            <a:ext uri="{FF2B5EF4-FFF2-40B4-BE49-F238E27FC236}">
              <a16:creationId xmlns:a16="http://schemas.microsoft.com/office/drawing/2014/main" id="{00000000-0008-0000-0500-00000B000000}"/>
            </a:ext>
          </a:extLst>
        </xdr:cNvPr>
        <xdr:cNvSpPr/>
      </xdr:nvSpPr>
      <xdr:spPr>
        <a:xfrm>
          <a:off x="16367760" y="1613536"/>
          <a:ext cx="33718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xdr:col>
      <xdr:colOff>1609725</xdr:colOff>
      <xdr:row>5</xdr:row>
      <xdr:rowOff>247651</xdr:rowOff>
    </xdr:from>
    <xdr:to>
      <xdr:col>4</xdr:col>
      <xdr:colOff>76200</xdr:colOff>
      <xdr:row>5</xdr:row>
      <xdr:rowOff>514351</xdr:rowOff>
    </xdr:to>
    <xdr:sp macro="" textlink="">
      <xdr:nvSpPr>
        <xdr:cNvPr id="12" name="Arrow: Right 11">
          <a:extLst>
            <a:ext uri="{FF2B5EF4-FFF2-40B4-BE49-F238E27FC236}">
              <a16:creationId xmlns:a16="http://schemas.microsoft.com/office/drawing/2014/main" id="{00000000-0008-0000-0500-00000C000000}"/>
            </a:ext>
          </a:extLst>
        </xdr:cNvPr>
        <xdr:cNvSpPr/>
      </xdr:nvSpPr>
      <xdr:spPr>
        <a:xfrm>
          <a:off x="7660005" y="1642111"/>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5</xdr:col>
      <xdr:colOff>685800</xdr:colOff>
      <xdr:row>5</xdr:row>
      <xdr:rowOff>257176</xdr:rowOff>
    </xdr:from>
    <xdr:to>
      <xdr:col>5</xdr:col>
      <xdr:colOff>1019175</xdr:colOff>
      <xdr:row>5</xdr:row>
      <xdr:rowOff>523876</xdr:rowOff>
    </xdr:to>
    <xdr:sp macro="" textlink="">
      <xdr:nvSpPr>
        <xdr:cNvPr id="13" name="Arrow: Right 12">
          <a:extLst>
            <a:ext uri="{FF2B5EF4-FFF2-40B4-BE49-F238E27FC236}">
              <a16:creationId xmlns:a16="http://schemas.microsoft.com/office/drawing/2014/main" id="{00000000-0008-0000-0500-00000D000000}"/>
            </a:ext>
          </a:extLst>
        </xdr:cNvPr>
        <xdr:cNvSpPr/>
      </xdr:nvSpPr>
      <xdr:spPr>
        <a:xfrm>
          <a:off x="13357860" y="165163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solidFill>
              <a:sysClr val="windowText" lastClr="000000"/>
            </a:solidFill>
          </a:endParaRPr>
        </a:p>
      </xdr:txBody>
    </xdr:sp>
    <xdr:clientData/>
  </xdr:twoCellAnchor>
  <xdr:twoCellAnchor>
    <xdr:from>
      <xdr:col>14</xdr:col>
      <xdr:colOff>1524000</xdr:colOff>
      <xdr:row>5</xdr:row>
      <xdr:rowOff>238126</xdr:rowOff>
    </xdr:from>
    <xdr:to>
      <xdr:col>15</xdr:col>
      <xdr:colOff>66675</xdr:colOff>
      <xdr:row>5</xdr:row>
      <xdr:rowOff>504826</xdr:rowOff>
    </xdr:to>
    <xdr:sp macro="" textlink="">
      <xdr:nvSpPr>
        <xdr:cNvPr id="14" name="Arrow: Right 13">
          <a:extLst>
            <a:ext uri="{FF2B5EF4-FFF2-40B4-BE49-F238E27FC236}">
              <a16:creationId xmlns:a16="http://schemas.microsoft.com/office/drawing/2014/main" id="{00000000-0008-0000-0500-00000E000000}"/>
            </a:ext>
          </a:extLst>
        </xdr:cNvPr>
        <xdr:cNvSpPr/>
      </xdr:nvSpPr>
      <xdr:spPr>
        <a:xfrm>
          <a:off x="30297120" y="163258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20</xdr:col>
      <xdr:colOff>781050</xdr:colOff>
      <xdr:row>5</xdr:row>
      <xdr:rowOff>161925</xdr:rowOff>
    </xdr:from>
    <xdr:to>
      <xdr:col>20</xdr:col>
      <xdr:colOff>1114425</xdr:colOff>
      <xdr:row>5</xdr:row>
      <xdr:rowOff>428625</xdr:rowOff>
    </xdr:to>
    <xdr:sp macro="" textlink="">
      <xdr:nvSpPr>
        <xdr:cNvPr id="15" name="Arrow: Right 14">
          <a:extLst>
            <a:ext uri="{FF2B5EF4-FFF2-40B4-BE49-F238E27FC236}">
              <a16:creationId xmlns:a16="http://schemas.microsoft.com/office/drawing/2014/main" id="{00000000-0008-0000-0500-00000F000000}"/>
            </a:ext>
          </a:extLst>
        </xdr:cNvPr>
        <xdr:cNvSpPr/>
      </xdr:nvSpPr>
      <xdr:spPr>
        <a:xfrm>
          <a:off x="43353990" y="155638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0</xdr:col>
      <xdr:colOff>1895475</xdr:colOff>
      <xdr:row>7</xdr:row>
      <xdr:rowOff>66676</xdr:rowOff>
    </xdr:from>
    <xdr:to>
      <xdr:col>0</xdr:col>
      <xdr:colOff>2228850</xdr:colOff>
      <xdr:row>7</xdr:row>
      <xdr:rowOff>333376</xdr:rowOff>
    </xdr:to>
    <xdr:sp macro="" textlink="">
      <xdr:nvSpPr>
        <xdr:cNvPr id="17" name="Arrow: Right 16">
          <a:extLst>
            <a:ext uri="{FF2B5EF4-FFF2-40B4-BE49-F238E27FC236}">
              <a16:creationId xmlns:a16="http://schemas.microsoft.com/office/drawing/2014/main" id="{00000000-0008-0000-0500-000011000000}"/>
            </a:ext>
          </a:extLst>
        </xdr:cNvPr>
        <xdr:cNvSpPr/>
      </xdr:nvSpPr>
      <xdr:spPr>
        <a:xfrm>
          <a:off x="1895475" y="221551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1714500</xdr:colOff>
      <xdr:row>5</xdr:row>
      <xdr:rowOff>219076</xdr:rowOff>
    </xdr:from>
    <xdr:to>
      <xdr:col>9</xdr:col>
      <xdr:colOff>47625</xdr:colOff>
      <xdr:row>5</xdr:row>
      <xdr:rowOff>485776</xdr:rowOff>
    </xdr:to>
    <xdr:sp macro="" textlink="">
      <xdr:nvSpPr>
        <xdr:cNvPr id="9" name="Arrow: Right 8">
          <a:extLst>
            <a:ext uri="{FF2B5EF4-FFF2-40B4-BE49-F238E27FC236}">
              <a16:creationId xmlns:a16="http://schemas.microsoft.com/office/drawing/2014/main" id="{00000000-0008-0000-0600-000009000000}"/>
            </a:ext>
          </a:extLst>
        </xdr:cNvPr>
        <xdr:cNvSpPr/>
      </xdr:nvSpPr>
      <xdr:spPr>
        <a:xfrm>
          <a:off x="18097500" y="1072516"/>
          <a:ext cx="33718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5</xdr:col>
      <xdr:colOff>685800</xdr:colOff>
      <xdr:row>5</xdr:row>
      <xdr:rowOff>257176</xdr:rowOff>
    </xdr:from>
    <xdr:to>
      <xdr:col>5</xdr:col>
      <xdr:colOff>1019175</xdr:colOff>
      <xdr:row>5</xdr:row>
      <xdr:rowOff>523876</xdr:rowOff>
    </xdr:to>
    <xdr:sp macro="" textlink="">
      <xdr:nvSpPr>
        <xdr:cNvPr id="10" name="Arrow: Right 9">
          <a:extLst>
            <a:ext uri="{FF2B5EF4-FFF2-40B4-BE49-F238E27FC236}">
              <a16:creationId xmlns:a16="http://schemas.microsoft.com/office/drawing/2014/main" id="{00000000-0008-0000-0600-00000A000000}"/>
            </a:ext>
          </a:extLst>
        </xdr:cNvPr>
        <xdr:cNvSpPr/>
      </xdr:nvSpPr>
      <xdr:spPr>
        <a:xfrm>
          <a:off x="15087600" y="111061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solidFill>
              <a:sysClr val="windowText" lastClr="000000"/>
            </a:solidFill>
          </a:endParaRPr>
        </a:p>
      </xdr:txBody>
    </xdr:sp>
    <xdr:clientData/>
  </xdr:twoCellAnchor>
  <xdr:twoCellAnchor>
    <xdr:from>
      <xdr:col>14</xdr:col>
      <xdr:colOff>1524000</xdr:colOff>
      <xdr:row>5</xdr:row>
      <xdr:rowOff>238126</xdr:rowOff>
    </xdr:from>
    <xdr:to>
      <xdr:col>15</xdr:col>
      <xdr:colOff>66675</xdr:colOff>
      <xdr:row>5</xdr:row>
      <xdr:rowOff>504826</xdr:rowOff>
    </xdr:to>
    <xdr:sp macro="" textlink="">
      <xdr:nvSpPr>
        <xdr:cNvPr id="11" name="Arrow: Right 10">
          <a:extLst>
            <a:ext uri="{FF2B5EF4-FFF2-40B4-BE49-F238E27FC236}">
              <a16:creationId xmlns:a16="http://schemas.microsoft.com/office/drawing/2014/main" id="{00000000-0008-0000-0600-00000B000000}"/>
            </a:ext>
          </a:extLst>
        </xdr:cNvPr>
        <xdr:cNvSpPr/>
      </xdr:nvSpPr>
      <xdr:spPr>
        <a:xfrm>
          <a:off x="27889200" y="109156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20</xdr:col>
      <xdr:colOff>781050</xdr:colOff>
      <xdr:row>5</xdr:row>
      <xdr:rowOff>161925</xdr:rowOff>
    </xdr:from>
    <xdr:to>
      <xdr:col>20</xdr:col>
      <xdr:colOff>1114425</xdr:colOff>
      <xdr:row>5</xdr:row>
      <xdr:rowOff>428625</xdr:rowOff>
    </xdr:to>
    <xdr:sp macro="" textlink="">
      <xdr:nvSpPr>
        <xdr:cNvPr id="12" name="Arrow: Right 11">
          <a:extLst>
            <a:ext uri="{FF2B5EF4-FFF2-40B4-BE49-F238E27FC236}">
              <a16:creationId xmlns:a16="http://schemas.microsoft.com/office/drawing/2014/main" id="{00000000-0008-0000-0600-00000C000000}"/>
            </a:ext>
          </a:extLst>
        </xdr:cNvPr>
        <xdr:cNvSpPr/>
      </xdr:nvSpPr>
      <xdr:spPr>
        <a:xfrm>
          <a:off x="35299650" y="101536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35</xdr:col>
      <xdr:colOff>876300</xdr:colOff>
      <xdr:row>5</xdr:row>
      <xdr:rowOff>123825</xdr:rowOff>
    </xdr:from>
    <xdr:to>
      <xdr:col>35</xdr:col>
      <xdr:colOff>1209675</xdr:colOff>
      <xdr:row>5</xdr:row>
      <xdr:rowOff>390525</xdr:rowOff>
    </xdr:to>
    <xdr:sp macro="" textlink="">
      <xdr:nvSpPr>
        <xdr:cNvPr id="13" name="Arrow: Right 12">
          <a:extLst>
            <a:ext uri="{FF2B5EF4-FFF2-40B4-BE49-F238E27FC236}">
              <a16:creationId xmlns:a16="http://schemas.microsoft.com/office/drawing/2014/main" id="{00000000-0008-0000-0600-00000D000000}"/>
            </a:ext>
          </a:extLst>
        </xdr:cNvPr>
        <xdr:cNvSpPr/>
      </xdr:nvSpPr>
      <xdr:spPr>
        <a:xfrm>
          <a:off x="52197000" y="97726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0</xdr:col>
      <xdr:colOff>1895475</xdr:colOff>
      <xdr:row>7</xdr:row>
      <xdr:rowOff>66676</xdr:rowOff>
    </xdr:from>
    <xdr:to>
      <xdr:col>0</xdr:col>
      <xdr:colOff>2228850</xdr:colOff>
      <xdr:row>7</xdr:row>
      <xdr:rowOff>333376</xdr:rowOff>
    </xdr:to>
    <xdr:sp macro="" textlink="">
      <xdr:nvSpPr>
        <xdr:cNvPr id="14" name="Arrow: Right 13">
          <a:extLst>
            <a:ext uri="{FF2B5EF4-FFF2-40B4-BE49-F238E27FC236}">
              <a16:creationId xmlns:a16="http://schemas.microsoft.com/office/drawing/2014/main" id="{00000000-0008-0000-0600-00000E000000}"/>
            </a:ext>
          </a:extLst>
        </xdr:cNvPr>
        <xdr:cNvSpPr/>
      </xdr:nvSpPr>
      <xdr:spPr>
        <a:xfrm>
          <a:off x="1895475" y="167449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0</xdr:col>
      <xdr:colOff>106680</xdr:colOff>
      <xdr:row>1</xdr:row>
      <xdr:rowOff>91440</xdr:rowOff>
    </xdr:from>
    <xdr:to>
      <xdr:col>0</xdr:col>
      <xdr:colOff>1787353</xdr:colOff>
      <xdr:row>1</xdr:row>
      <xdr:rowOff>527539</xdr:rowOff>
    </xdr:to>
    <xdr:pic>
      <xdr:nvPicPr>
        <xdr:cNvPr id="18" name="Picture 17" descr="A picture containing text, clipart&#10;&#10;Description automatically generated">
          <a:extLst>
            <a:ext uri="{FF2B5EF4-FFF2-40B4-BE49-F238E27FC236}">
              <a16:creationId xmlns:a16="http://schemas.microsoft.com/office/drawing/2014/main" id="{00000000-0008-0000-0600-00001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274320"/>
          <a:ext cx="1680673" cy="436099"/>
        </a:xfrm>
        <a:prstGeom prst="rect">
          <a:avLst/>
        </a:prstGeom>
        <a:noFill/>
        <a:ln>
          <a:noFill/>
        </a:ln>
      </xdr:spPr>
    </xdr:pic>
    <xdr:clientData/>
  </xdr:twoCellAnchor>
  <xdr:twoCellAnchor>
    <xdr:from>
      <xdr:col>7</xdr:col>
      <xdr:colOff>1714500</xdr:colOff>
      <xdr:row>5</xdr:row>
      <xdr:rowOff>219076</xdr:rowOff>
    </xdr:from>
    <xdr:to>
      <xdr:col>9</xdr:col>
      <xdr:colOff>47625</xdr:colOff>
      <xdr:row>5</xdr:row>
      <xdr:rowOff>485776</xdr:rowOff>
    </xdr:to>
    <xdr:sp macro="" textlink="">
      <xdr:nvSpPr>
        <xdr:cNvPr id="16" name="Arrow: Right 15">
          <a:extLst>
            <a:ext uri="{FF2B5EF4-FFF2-40B4-BE49-F238E27FC236}">
              <a16:creationId xmlns:a16="http://schemas.microsoft.com/office/drawing/2014/main" id="{00000000-0008-0000-0600-000010000000}"/>
            </a:ext>
          </a:extLst>
        </xdr:cNvPr>
        <xdr:cNvSpPr/>
      </xdr:nvSpPr>
      <xdr:spPr>
        <a:xfrm>
          <a:off x="16367760" y="1613536"/>
          <a:ext cx="33718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xdr:col>
      <xdr:colOff>1609725</xdr:colOff>
      <xdr:row>5</xdr:row>
      <xdr:rowOff>247651</xdr:rowOff>
    </xdr:from>
    <xdr:to>
      <xdr:col>4</xdr:col>
      <xdr:colOff>76200</xdr:colOff>
      <xdr:row>5</xdr:row>
      <xdr:rowOff>514351</xdr:rowOff>
    </xdr:to>
    <xdr:sp macro="" textlink="">
      <xdr:nvSpPr>
        <xdr:cNvPr id="17" name="Arrow: Right 16">
          <a:extLst>
            <a:ext uri="{FF2B5EF4-FFF2-40B4-BE49-F238E27FC236}">
              <a16:creationId xmlns:a16="http://schemas.microsoft.com/office/drawing/2014/main" id="{00000000-0008-0000-0600-000011000000}"/>
            </a:ext>
          </a:extLst>
        </xdr:cNvPr>
        <xdr:cNvSpPr/>
      </xdr:nvSpPr>
      <xdr:spPr>
        <a:xfrm>
          <a:off x="7660005" y="1642111"/>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5</xdr:col>
      <xdr:colOff>685800</xdr:colOff>
      <xdr:row>5</xdr:row>
      <xdr:rowOff>257176</xdr:rowOff>
    </xdr:from>
    <xdr:to>
      <xdr:col>5</xdr:col>
      <xdr:colOff>1019175</xdr:colOff>
      <xdr:row>5</xdr:row>
      <xdr:rowOff>523876</xdr:rowOff>
    </xdr:to>
    <xdr:sp macro="" textlink="">
      <xdr:nvSpPr>
        <xdr:cNvPr id="19" name="Arrow: Right 18">
          <a:extLst>
            <a:ext uri="{FF2B5EF4-FFF2-40B4-BE49-F238E27FC236}">
              <a16:creationId xmlns:a16="http://schemas.microsoft.com/office/drawing/2014/main" id="{00000000-0008-0000-0600-000013000000}"/>
            </a:ext>
          </a:extLst>
        </xdr:cNvPr>
        <xdr:cNvSpPr/>
      </xdr:nvSpPr>
      <xdr:spPr>
        <a:xfrm>
          <a:off x="13357860" y="165163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solidFill>
              <a:sysClr val="windowText" lastClr="000000"/>
            </a:solidFill>
          </a:endParaRPr>
        </a:p>
      </xdr:txBody>
    </xdr:sp>
    <xdr:clientData/>
  </xdr:twoCellAnchor>
  <xdr:twoCellAnchor>
    <xdr:from>
      <xdr:col>14</xdr:col>
      <xdr:colOff>1524000</xdr:colOff>
      <xdr:row>5</xdr:row>
      <xdr:rowOff>238126</xdr:rowOff>
    </xdr:from>
    <xdr:to>
      <xdr:col>15</xdr:col>
      <xdr:colOff>66675</xdr:colOff>
      <xdr:row>5</xdr:row>
      <xdr:rowOff>504826</xdr:rowOff>
    </xdr:to>
    <xdr:sp macro="" textlink="">
      <xdr:nvSpPr>
        <xdr:cNvPr id="20" name="Arrow: Right 19">
          <a:extLst>
            <a:ext uri="{FF2B5EF4-FFF2-40B4-BE49-F238E27FC236}">
              <a16:creationId xmlns:a16="http://schemas.microsoft.com/office/drawing/2014/main" id="{00000000-0008-0000-0600-000014000000}"/>
            </a:ext>
          </a:extLst>
        </xdr:cNvPr>
        <xdr:cNvSpPr/>
      </xdr:nvSpPr>
      <xdr:spPr>
        <a:xfrm>
          <a:off x="30297120" y="163258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20</xdr:col>
      <xdr:colOff>781050</xdr:colOff>
      <xdr:row>5</xdr:row>
      <xdr:rowOff>161925</xdr:rowOff>
    </xdr:from>
    <xdr:to>
      <xdr:col>20</xdr:col>
      <xdr:colOff>1114425</xdr:colOff>
      <xdr:row>5</xdr:row>
      <xdr:rowOff>428625</xdr:rowOff>
    </xdr:to>
    <xdr:sp macro="" textlink="">
      <xdr:nvSpPr>
        <xdr:cNvPr id="21" name="Arrow: Right 20">
          <a:extLst>
            <a:ext uri="{FF2B5EF4-FFF2-40B4-BE49-F238E27FC236}">
              <a16:creationId xmlns:a16="http://schemas.microsoft.com/office/drawing/2014/main" id="{00000000-0008-0000-0600-000015000000}"/>
            </a:ext>
          </a:extLst>
        </xdr:cNvPr>
        <xdr:cNvSpPr/>
      </xdr:nvSpPr>
      <xdr:spPr>
        <a:xfrm>
          <a:off x="43353990" y="155638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35</xdr:col>
      <xdr:colOff>876300</xdr:colOff>
      <xdr:row>5</xdr:row>
      <xdr:rowOff>123825</xdr:rowOff>
    </xdr:from>
    <xdr:to>
      <xdr:col>35</xdr:col>
      <xdr:colOff>1209675</xdr:colOff>
      <xdr:row>5</xdr:row>
      <xdr:rowOff>390525</xdr:rowOff>
    </xdr:to>
    <xdr:sp macro="" textlink="">
      <xdr:nvSpPr>
        <xdr:cNvPr id="22" name="Arrow: Right 21">
          <a:extLst>
            <a:ext uri="{FF2B5EF4-FFF2-40B4-BE49-F238E27FC236}">
              <a16:creationId xmlns:a16="http://schemas.microsoft.com/office/drawing/2014/main" id="{00000000-0008-0000-0600-000016000000}"/>
            </a:ext>
          </a:extLst>
        </xdr:cNvPr>
        <xdr:cNvSpPr/>
      </xdr:nvSpPr>
      <xdr:spPr>
        <a:xfrm>
          <a:off x="60289440" y="151828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0</xdr:col>
      <xdr:colOff>1895475</xdr:colOff>
      <xdr:row>7</xdr:row>
      <xdr:rowOff>66676</xdr:rowOff>
    </xdr:from>
    <xdr:to>
      <xdr:col>0</xdr:col>
      <xdr:colOff>2228850</xdr:colOff>
      <xdr:row>7</xdr:row>
      <xdr:rowOff>333376</xdr:rowOff>
    </xdr:to>
    <xdr:sp macro="" textlink="">
      <xdr:nvSpPr>
        <xdr:cNvPr id="23" name="Arrow: Right 22">
          <a:extLst>
            <a:ext uri="{FF2B5EF4-FFF2-40B4-BE49-F238E27FC236}">
              <a16:creationId xmlns:a16="http://schemas.microsoft.com/office/drawing/2014/main" id="{00000000-0008-0000-0600-000017000000}"/>
            </a:ext>
          </a:extLst>
        </xdr:cNvPr>
        <xdr:cNvSpPr/>
      </xdr:nvSpPr>
      <xdr:spPr>
        <a:xfrm>
          <a:off x="1895475" y="2215516"/>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1714500</xdr:colOff>
      <xdr:row>0</xdr:row>
      <xdr:rowOff>219076</xdr:rowOff>
    </xdr:from>
    <xdr:to>
      <xdr:col>8</xdr:col>
      <xdr:colOff>0</xdr:colOff>
      <xdr:row>0</xdr:row>
      <xdr:rowOff>485776</xdr:rowOff>
    </xdr:to>
    <xdr:sp macro="" textlink="">
      <xdr:nvSpPr>
        <xdr:cNvPr id="2" name="Arrow: Right 1">
          <a:extLst>
            <a:ext uri="{FF2B5EF4-FFF2-40B4-BE49-F238E27FC236}">
              <a16:creationId xmlns:a16="http://schemas.microsoft.com/office/drawing/2014/main" id="{00000000-0008-0000-0800-000002000000}"/>
            </a:ext>
          </a:extLst>
        </xdr:cNvPr>
        <xdr:cNvSpPr/>
      </xdr:nvSpPr>
      <xdr:spPr>
        <a:xfrm>
          <a:off x="16367760" y="1613536"/>
          <a:ext cx="33718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6</xdr:col>
      <xdr:colOff>0</xdr:colOff>
      <xdr:row>0</xdr:row>
      <xdr:rowOff>247651</xdr:rowOff>
    </xdr:from>
    <xdr:to>
      <xdr:col>6</xdr:col>
      <xdr:colOff>0</xdr:colOff>
      <xdr:row>0</xdr:row>
      <xdr:rowOff>514351</xdr:rowOff>
    </xdr:to>
    <xdr:sp macro="" textlink="">
      <xdr:nvSpPr>
        <xdr:cNvPr id="3" name="Arrow: Right 2">
          <a:extLst>
            <a:ext uri="{FF2B5EF4-FFF2-40B4-BE49-F238E27FC236}">
              <a16:creationId xmlns:a16="http://schemas.microsoft.com/office/drawing/2014/main" id="{00000000-0008-0000-0800-000003000000}"/>
            </a:ext>
          </a:extLst>
        </xdr:cNvPr>
        <xdr:cNvSpPr/>
      </xdr:nvSpPr>
      <xdr:spPr>
        <a:xfrm>
          <a:off x="7660005" y="1642111"/>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6</xdr:col>
      <xdr:colOff>685800</xdr:colOff>
      <xdr:row>0</xdr:row>
      <xdr:rowOff>257176</xdr:rowOff>
    </xdr:from>
    <xdr:to>
      <xdr:col>6</xdr:col>
      <xdr:colOff>1019175</xdr:colOff>
      <xdr:row>0</xdr:row>
      <xdr:rowOff>523876</xdr:rowOff>
    </xdr:to>
    <xdr:sp macro="" textlink="">
      <xdr:nvSpPr>
        <xdr:cNvPr id="4" name="Arrow: Right 3">
          <a:extLst>
            <a:ext uri="{FF2B5EF4-FFF2-40B4-BE49-F238E27FC236}">
              <a16:creationId xmlns:a16="http://schemas.microsoft.com/office/drawing/2014/main" id="{00000000-0008-0000-0800-000004000000}"/>
            </a:ext>
          </a:extLst>
        </xdr:cNvPr>
        <xdr:cNvSpPr/>
      </xdr:nvSpPr>
      <xdr:spPr>
        <a:xfrm>
          <a:off x="13357860" y="165163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solidFill>
              <a:sysClr val="windowText" lastClr="000000"/>
            </a:solidFill>
          </a:endParaRPr>
        </a:p>
      </xdr:txBody>
    </xdr:sp>
    <xdr:clientData/>
  </xdr:twoCellAnchor>
  <xdr:twoCellAnchor>
    <xdr:from>
      <xdr:col>10</xdr:col>
      <xdr:colOff>1524000</xdr:colOff>
      <xdr:row>0</xdr:row>
      <xdr:rowOff>238126</xdr:rowOff>
    </xdr:from>
    <xdr:to>
      <xdr:col>11</xdr:col>
      <xdr:colOff>0</xdr:colOff>
      <xdr:row>0</xdr:row>
      <xdr:rowOff>504826</xdr:rowOff>
    </xdr:to>
    <xdr:sp macro="" textlink="">
      <xdr:nvSpPr>
        <xdr:cNvPr id="5" name="Arrow: Right 4">
          <a:extLst>
            <a:ext uri="{FF2B5EF4-FFF2-40B4-BE49-F238E27FC236}">
              <a16:creationId xmlns:a16="http://schemas.microsoft.com/office/drawing/2014/main" id="{00000000-0008-0000-0800-000005000000}"/>
            </a:ext>
          </a:extLst>
        </xdr:cNvPr>
        <xdr:cNvSpPr/>
      </xdr:nvSpPr>
      <xdr:spPr>
        <a:xfrm>
          <a:off x="26159460" y="1632586"/>
          <a:ext cx="333375" cy="2667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13</xdr:col>
      <xdr:colOff>781050</xdr:colOff>
      <xdr:row>0</xdr:row>
      <xdr:rowOff>161925</xdr:rowOff>
    </xdr:from>
    <xdr:to>
      <xdr:col>13</xdr:col>
      <xdr:colOff>1114425</xdr:colOff>
      <xdr:row>0</xdr:row>
      <xdr:rowOff>428625</xdr:rowOff>
    </xdr:to>
    <xdr:sp macro="" textlink="">
      <xdr:nvSpPr>
        <xdr:cNvPr id="6" name="Arrow: Right 5">
          <a:extLst>
            <a:ext uri="{FF2B5EF4-FFF2-40B4-BE49-F238E27FC236}">
              <a16:creationId xmlns:a16="http://schemas.microsoft.com/office/drawing/2014/main" id="{00000000-0008-0000-0800-000006000000}"/>
            </a:ext>
          </a:extLst>
        </xdr:cNvPr>
        <xdr:cNvSpPr/>
      </xdr:nvSpPr>
      <xdr:spPr>
        <a:xfrm>
          <a:off x="35436810" y="1556385"/>
          <a:ext cx="333375" cy="266700"/>
        </a:xfrm>
        <a:prstGeom prst="right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njiu.org/sites/www.unjiu.org/files/jiu_rep_2018_1_english.pdf" TargetMode="External"/><Relationship Id="rId1" Type="http://schemas.openxmlformats.org/officeDocument/2006/relationships/hyperlink" Target="https://www.un.org/en/pdfs/un_system_chart.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7A8AC-E323-48C7-A76D-465D5553B602}">
  <sheetPr codeName="Sheet1">
    <pageSetUpPr fitToPage="1"/>
  </sheetPr>
  <dimension ref="B1:E61"/>
  <sheetViews>
    <sheetView topLeftCell="A11" zoomScale="90" zoomScaleNormal="90" workbookViewId="0">
      <selection activeCell="B31" sqref="B31:E31"/>
    </sheetView>
  </sheetViews>
  <sheetFormatPr baseColWidth="10" defaultColWidth="8.83203125" defaultRowHeight="15" x14ac:dyDescent="0.2"/>
  <cols>
    <col min="1" max="1" width="2.5" style="46" customWidth="1"/>
    <col min="2" max="2" width="62.5" style="46" customWidth="1"/>
    <col min="3" max="3" width="53.1640625" style="46" bestFit="1" customWidth="1"/>
    <col min="4" max="4" width="87.1640625" style="46" customWidth="1"/>
    <col min="5" max="5" width="2" style="46" customWidth="1"/>
    <col min="6" max="16384" width="8.83203125" style="46"/>
  </cols>
  <sheetData>
    <row r="1" spans="2:5" ht="13.25" customHeight="1" x14ac:dyDescent="0.2">
      <c r="C1" s="161"/>
      <c r="D1" s="161"/>
    </row>
    <row r="2" spans="2:5" ht="55.25" customHeight="1" x14ac:dyDescent="0.2">
      <c r="B2" s="162" t="s">
        <v>180</v>
      </c>
      <c r="C2" s="163"/>
      <c r="D2" s="163"/>
      <c r="E2" s="163"/>
    </row>
    <row r="3" spans="2:5" ht="10.25" customHeight="1" x14ac:dyDescent="0.2">
      <c r="B3" s="49"/>
      <c r="C3" s="49"/>
      <c r="D3" s="49"/>
      <c r="E3" s="49"/>
    </row>
    <row r="4" spans="2:5" ht="22.75" customHeight="1" x14ac:dyDescent="0.2">
      <c r="B4" s="57" t="s">
        <v>79</v>
      </c>
      <c r="C4" s="164"/>
      <c r="D4" s="141"/>
      <c r="E4" s="142"/>
    </row>
    <row r="5" spans="2:5" ht="43.75" customHeight="1" x14ac:dyDescent="0.2">
      <c r="B5" s="58" t="s">
        <v>322</v>
      </c>
      <c r="C5" s="165"/>
      <c r="D5" s="165"/>
      <c r="E5" s="17" t="str">
        <f>HYPERLINK("#"&amp;ADDRESS(ROW(),COLUMN()-1),CHAR(128))</f>
        <v>€</v>
      </c>
    </row>
    <row r="6" spans="2:5" ht="75" customHeight="1" x14ac:dyDescent="0.2">
      <c r="B6" s="76" t="s">
        <v>321</v>
      </c>
      <c r="C6" s="164"/>
      <c r="D6" s="141"/>
      <c r="E6" s="142"/>
    </row>
    <row r="7" spans="2:5" ht="11" customHeight="1" x14ac:dyDescent="0.2">
      <c r="B7" s="160"/>
      <c r="C7" s="160"/>
      <c r="D7" s="160"/>
    </row>
    <row r="8" spans="2:5" ht="31.25" customHeight="1" x14ac:dyDescent="0.2">
      <c r="B8" s="166" t="s">
        <v>179</v>
      </c>
      <c r="C8" s="167"/>
      <c r="D8" s="167"/>
      <c r="E8" s="168"/>
    </row>
    <row r="9" spans="2:5" ht="7" customHeight="1" x14ac:dyDescent="0.2">
      <c r="B9" s="44"/>
      <c r="C9" s="44"/>
      <c r="D9" s="44"/>
      <c r="E9" s="44"/>
    </row>
    <row r="10" spans="2:5" ht="18" customHeight="1" x14ac:dyDescent="0.2">
      <c r="B10" s="169" t="s">
        <v>162</v>
      </c>
      <c r="C10" s="170"/>
      <c r="D10" s="170"/>
      <c r="E10" s="171"/>
    </row>
    <row r="11" spans="2:5" ht="40" customHeight="1" x14ac:dyDescent="0.2">
      <c r="B11" s="152" t="s">
        <v>320</v>
      </c>
      <c r="C11" s="155"/>
      <c r="D11" s="155"/>
      <c r="E11" s="156"/>
    </row>
    <row r="12" spans="2:5" ht="7" customHeight="1" x14ac:dyDescent="0.2">
      <c r="B12" s="45"/>
      <c r="C12" s="45"/>
      <c r="D12" s="45"/>
      <c r="E12" s="45"/>
    </row>
    <row r="13" spans="2:5" ht="18" customHeight="1" x14ac:dyDescent="0.2">
      <c r="B13" s="149" t="s">
        <v>129</v>
      </c>
      <c r="C13" s="150"/>
      <c r="D13" s="150"/>
      <c r="E13" s="151"/>
    </row>
    <row r="14" spans="2:5" ht="40" customHeight="1" x14ac:dyDescent="0.2">
      <c r="B14" s="152" t="s">
        <v>163</v>
      </c>
      <c r="C14" s="155"/>
      <c r="D14" s="155"/>
      <c r="E14" s="156"/>
    </row>
    <row r="15" spans="2:5" ht="7" customHeight="1" x14ac:dyDescent="0.2">
      <c r="B15" s="45"/>
      <c r="C15" s="45"/>
      <c r="D15" s="45"/>
      <c r="E15" s="45"/>
    </row>
    <row r="16" spans="2:5" ht="18" customHeight="1" x14ac:dyDescent="0.2">
      <c r="B16" s="149" t="s">
        <v>133</v>
      </c>
      <c r="C16" s="150"/>
      <c r="D16" s="150"/>
      <c r="E16" s="151"/>
    </row>
    <row r="17" spans="2:5" ht="40" customHeight="1" x14ac:dyDescent="0.2">
      <c r="B17" s="152" t="s">
        <v>294</v>
      </c>
      <c r="C17" s="155"/>
      <c r="D17" s="155"/>
      <c r="E17" s="156"/>
    </row>
    <row r="18" spans="2:5" ht="7" customHeight="1" x14ac:dyDescent="0.2">
      <c r="B18" s="45"/>
      <c r="C18" s="45"/>
      <c r="D18" s="45"/>
      <c r="E18" s="45"/>
    </row>
    <row r="19" spans="2:5" ht="18" customHeight="1" x14ac:dyDescent="0.2">
      <c r="B19" s="149" t="s">
        <v>168</v>
      </c>
      <c r="C19" s="150"/>
      <c r="D19" s="150"/>
      <c r="E19" s="151"/>
    </row>
    <row r="20" spans="2:5" ht="40" customHeight="1" x14ac:dyDescent="0.2">
      <c r="B20" s="152" t="s">
        <v>213</v>
      </c>
      <c r="C20" s="155"/>
      <c r="D20" s="155"/>
      <c r="E20" s="156"/>
    </row>
    <row r="21" spans="2:5" ht="7" customHeight="1" x14ac:dyDescent="0.2">
      <c r="B21" s="45"/>
      <c r="C21" s="45"/>
      <c r="D21" s="45"/>
      <c r="E21" s="45"/>
    </row>
    <row r="22" spans="2:5" ht="18" customHeight="1" x14ac:dyDescent="0.2">
      <c r="B22" s="149" t="s">
        <v>169</v>
      </c>
      <c r="C22" s="150"/>
      <c r="D22" s="150"/>
      <c r="E22" s="151"/>
    </row>
    <row r="23" spans="2:5" ht="40" customHeight="1" x14ac:dyDescent="0.2">
      <c r="B23" s="152" t="s">
        <v>131</v>
      </c>
      <c r="C23" s="155"/>
      <c r="D23" s="155"/>
      <c r="E23" s="156"/>
    </row>
    <row r="24" spans="2:5" ht="7" customHeight="1" x14ac:dyDescent="0.2">
      <c r="B24" s="45"/>
      <c r="C24" s="45"/>
      <c r="D24" s="45"/>
      <c r="E24" s="45"/>
    </row>
    <row r="25" spans="2:5" ht="18" customHeight="1" x14ac:dyDescent="0.2">
      <c r="B25" s="176" t="s">
        <v>130</v>
      </c>
      <c r="C25" s="177"/>
      <c r="D25" s="177"/>
      <c r="E25" s="178"/>
    </row>
    <row r="26" spans="2:5" ht="40" customHeight="1" x14ac:dyDescent="0.2">
      <c r="B26" s="152" t="s">
        <v>164</v>
      </c>
      <c r="C26" s="155"/>
      <c r="D26" s="155"/>
      <c r="E26" s="156"/>
    </row>
    <row r="27" spans="2:5" ht="11.5" customHeight="1" x14ac:dyDescent="0.2">
      <c r="B27" s="47"/>
      <c r="C27" s="47"/>
      <c r="D27" s="47"/>
      <c r="E27" s="47"/>
    </row>
    <row r="28" spans="2:5" s="48" customFormat="1" ht="31.75" customHeight="1" x14ac:dyDescent="0.2">
      <c r="B28" s="166" t="s">
        <v>181</v>
      </c>
      <c r="C28" s="167"/>
      <c r="D28" s="167"/>
      <c r="E28" s="168"/>
    </row>
    <row r="29" spans="2:5" ht="7" customHeight="1" x14ac:dyDescent="0.2">
      <c r="B29" s="44"/>
      <c r="C29" s="44"/>
      <c r="D29" s="44"/>
      <c r="E29" s="44"/>
    </row>
    <row r="30" spans="2:5" ht="18" customHeight="1" x14ac:dyDescent="0.2">
      <c r="B30" s="169" t="s">
        <v>183</v>
      </c>
      <c r="C30" s="170"/>
      <c r="D30" s="170"/>
      <c r="E30" s="171"/>
    </row>
    <row r="31" spans="2:5" ht="32.5" customHeight="1" x14ac:dyDescent="0.2">
      <c r="B31" s="143" t="s">
        <v>205</v>
      </c>
      <c r="C31" s="144"/>
      <c r="D31" s="144"/>
      <c r="E31" s="145"/>
    </row>
    <row r="32" spans="2:5" ht="139.25" customHeight="1" x14ac:dyDescent="0.2">
      <c r="B32" s="152" t="s">
        <v>203</v>
      </c>
      <c r="C32" s="155"/>
      <c r="D32" s="155"/>
      <c r="E32" s="156"/>
    </row>
    <row r="33" spans="2:5" ht="9" customHeight="1" x14ac:dyDescent="0.2">
      <c r="B33" s="45"/>
      <c r="C33" s="45"/>
      <c r="D33" s="45"/>
      <c r="E33" s="45"/>
    </row>
    <row r="34" spans="2:5" ht="18" customHeight="1" x14ac:dyDescent="0.2">
      <c r="B34" s="149" t="s">
        <v>182</v>
      </c>
      <c r="C34" s="150"/>
      <c r="D34" s="150"/>
      <c r="E34" s="151"/>
    </row>
    <row r="35" spans="2:5" ht="123" customHeight="1" x14ac:dyDescent="0.2">
      <c r="B35" s="152" t="s">
        <v>318</v>
      </c>
      <c r="C35" s="155"/>
      <c r="D35" s="155"/>
      <c r="E35" s="156"/>
    </row>
    <row r="36" spans="2:5" ht="9.5" customHeight="1" x14ac:dyDescent="0.2">
      <c r="B36" s="45"/>
      <c r="C36" s="45"/>
      <c r="D36" s="45"/>
      <c r="E36" s="45"/>
    </row>
    <row r="37" spans="2:5" ht="18" customHeight="1" x14ac:dyDescent="0.2">
      <c r="B37" s="149" t="s">
        <v>259</v>
      </c>
      <c r="C37" s="150"/>
      <c r="D37" s="150"/>
      <c r="E37" s="151"/>
    </row>
    <row r="38" spans="2:5" ht="150" customHeight="1" x14ac:dyDescent="0.2">
      <c r="B38" s="157" t="s">
        <v>331</v>
      </c>
      <c r="C38" s="158"/>
      <c r="D38" s="158"/>
      <c r="E38" s="159"/>
    </row>
    <row r="39" spans="2:5" ht="12" customHeight="1" x14ac:dyDescent="0.2">
      <c r="B39" s="45"/>
      <c r="C39" s="45"/>
      <c r="D39" s="45"/>
      <c r="E39" s="45"/>
    </row>
    <row r="40" spans="2:5" ht="18" customHeight="1" x14ac:dyDescent="0.2">
      <c r="B40" s="149" t="s">
        <v>170</v>
      </c>
      <c r="C40" s="150"/>
      <c r="D40" s="150"/>
      <c r="E40" s="151"/>
    </row>
    <row r="41" spans="2:5" ht="40" customHeight="1" x14ac:dyDescent="0.2">
      <c r="B41" s="152" t="s">
        <v>214</v>
      </c>
      <c r="C41" s="155"/>
      <c r="D41" s="155"/>
      <c r="E41" s="156"/>
    </row>
    <row r="42" spans="2:5" ht="7" customHeight="1" x14ac:dyDescent="0.2">
      <c r="B42" s="45"/>
      <c r="C42" s="45"/>
      <c r="D42" s="45"/>
      <c r="E42" s="45"/>
    </row>
    <row r="43" spans="2:5" ht="18" customHeight="1" x14ac:dyDescent="0.2">
      <c r="B43" s="149" t="s">
        <v>165</v>
      </c>
      <c r="C43" s="150"/>
      <c r="D43" s="150"/>
      <c r="E43" s="151"/>
    </row>
    <row r="44" spans="2:5" ht="40" customHeight="1" x14ac:dyDescent="0.2">
      <c r="B44" s="152" t="s">
        <v>319</v>
      </c>
      <c r="C44" s="153"/>
      <c r="D44" s="153"/>
      <c r="E44" s="154"/>
    </row>
    <row r="45" spans="2:5" ht="7" customHeight="1" x14ac:dyDescent="0.2">
      <c r="B45" s="45"/>
      <c r="C45" s="45"/>
      <c r="D45" s="45"/>
      <c r="E45" s="45"/>
    </row>
    <row r="46" spans="2:5" ht="18" customHeight="1" x14ac:dyDescent="0.2">
      <c r="B46" s="149" t="s">
        <v>132</v>
      </c>
      <c r="C46" s="150"/>
      <c r="D46" s="150"/>
      <c r="E46" s="151"/>
    </row>
    <row r="47" spans="2:5" ht="40" customHeight="1" x14ac:dyDescent="0.2">
      <c r="B47" s="152" t="s">
        <v>279</v>
      </c>
      <c r="C47" s="155"/>
      <c r="D47" s="155"/>
      <c r="E47" s="156"/>
    </row>
    <row r="48" spans="2:5" ht="7" customHeight="1" x14ac:dyDescent="0.2">
      <c r="B48" s="45"/>
      <c r="C48" s="45"/>
      <c r="D48" s="45"/>
      <c r="E48" s="45"/>
    </row>
    <row r="49" spans="2:5" ht="18" customHeight="1" x14ac:dyDescent="0.2">
      <c r="B49" s="149" t="s">
        <v>166</v>
      </c>
      <c r="C49" s="150"/>
      <c r="D49" s="150"/>
      <c r="E49" s="151"/>
    </row>
    <row r="50" spans="2:5" ht="72" customHeight="1" x14ac:dyDescent="0.2">
      <c r="B50" s="146" t="s">
        <v>167</v>
      </c>
      <c r="C50" s="147"/>
      <c r="D50" s="147"/>
      <c r="E50" s="148"/>
    </row>
    <row r="51" spans="2:5" ht="15" customHeight="1" x14ac:dyDescent="0.2">
      <c r="B51" s="45"/>
      <c r="C51" s="45"/>
      <c r="D51" s="45"/>
      <c r="E51" s="45"/>
    </row>
    <row r="52" spans="2:5" s="77" customFormat="1" ht="18" customHeight="1" x14ac:dyDescent="0.2">
      <c r="C52" s="130" t="s">
        <v>80</v>
      </c>
      <c r="D52" s="172" t="s">
        <v>81</v>
      </c>
      <c r="E52" s="173"/>
    </row>
    <row r="53" spans="2:5" s="77" customFormat="1" ht="18" customHeight="1" x14ac:dyDescent="0.2">
      <c r="B53" s="131" t="s">
        <v>82</v>
      </c>
      <c r="C53" s="127"/>
      <c r="D53" s="174"/>
      <c r="E53" s="175"/>
    </row>
    <row r="54" spans="2:5" s="77" customFormat="1" ht="18" customHeight="1" x14ac:dyDescent="0.2">
      <c r="B54" s="132" t="s">
        <v>83</v>
      </c>
      <c r="C54" s="127"/>
      <c r="D54" s="174"/>
      <c r="E54" s="175"/>
    </row>
    <row r="55" spans="2:5" s="77" customFormat="1" ht="18" customHeight="1" x14ac:dyDescent="0.2">
      <c r="B55" s="132" t="s">
        <v>84</v>
      </c>
      <c r="C55" s="129"/>
      <c r="D55" s="174"/>
      <c r="E55" s="175"/>
    </row>
    <row r="56" spans="2:5" s="77" customFormat="1" ht="18" customHeight="1" x14ac:dyDescent="0.2">
      <c r="B56" s="133" t="s">
        <v>85</v>
      </c>
      <c r="C56" s="127"/>
      <c r="D56" s="174"/>
      <c r="E56" s="175"/>
    </row>
    <row r="57" spans="2:5" s="77" customFormat="1" ht="18" customHeight="1" x14ac:dyDescent="0.2">
      <c r="B57" s="134"/>
      <c r="C57" s="135"/>
      <c r="D57" s="135"/>
      <c r="E57" s="136"/>
    </row>
    <row r="58" spans="2:5" s="77" customFormat="1" ht="18" customHeight="1" x14ac:dyDescent="0.2">
      <c r="B58" s="130" t="s">
        <v>295</v>
      </c>
      <c r="C58" s="137"/>
      <c r="D58" s="138"/>
      <c r="E58" s="139"/>
    </row>
    <row r="59" spans="2:5" s="77" customFormat="1" ht="18" customHeight="1" x14ac:dyDescent="0.2">
      <c r="B59" s="130" t="s">
        <v>296</v>
      </c>
      <c r="C59" s="140"/>
      <c r="D59" s="141"/>
      <c r="E59" s="142"/>
    </row>
    <row r="60" spans="2:5" s="77" customFormat="1" ht="18" customHeight="1" x14ac:dyDescent="0.2"/>
    <row r="61" spans="2:5" ht="30.5" customHeight="1" x14ac:dyDescent="0.2">
      <c r="B61" s="18"/>
      <c r="C61" s="18"/>
      <c r="D61" s="18"/>
      <c r="E61" s="18"/>
    </row>
  </sheetData>
  <mergeCells count="42">
    <mergeCell ref="D54:E54"/>
    <mergeCell ref="D55:E55"/>
    <mergeCell ref="D56:E56"/>
    <mergeCell ref="B11:E11"/>
    <mergeCell ref="B13:E13"/>
    <mergeCell ref="B14:E14"/>
    <mergeCell ref="B22:E22"/>
    <mergeCell ref="B25:E25"/>
    <mergeCell ref="B26:E26"/>
    <mergeCell ref="B8:E8"/>
    <mergeCell ref="B10:E10"/>
    <mergeCell ref="B28:E28"/>
    <mergeCell ref="D52:E52"/>
    <mergeCell ref="D53:E53"/>
    <mergeCell ref="B30:E30"/>
    <mergeCell ref="B16:E16"/>
    <mergeCell ref="B17:E17"/>
    <mergeCell ref="B19:E19"/>
    <mergeCell ref="B20:E20"/>
    <mergeCell ref="B23:E23"/>
    <mergeCell ref="B7:D7"/>
    <mergeCell ref="C1:D1"/>
    <mergeCell ref="B2:E2"/>
    <mergeCell ref="C4:E4"/>
    <mergeCell ref="C5:D5"/>
    <mergeCell ref="C6:E6"/>
    <mergeCell ref="C58:E58"/>
    <mergeCell ref="C59:E59"/>
    <mergeCell ref="B31:E31"/>
    <mergeCell ref="B50:E50"/>
    <mergeCell ref="B43:E43"/>
    <mergeCell ref="B44:E44"/>
    <mergeCell ref="B46:E46"/>
    <mergeCell ref="B47:E47"/>
    <mergeCell ref="B49:E49"/>
    <mergeCell ref="B32:E32"/>
    <mergeCell ref="B34:E34"/>
    <mergeCell ref="B35:E35"/>
    <mergeCell ref="B40:E40"/>
    <mergeCell ref="B41:E41"/>
    <mergeCell ref="B37:E37"/>
    <mergeCell ref="B38:E38"/>
  </mergeCells>
  <dataValidations count="5">
    <dataValidation type="list" showInputMessage="1" showErrorMessage="1" sqref="C5:D5" xr:uid="{9E2C4B7C-4E2E-40BA-A218-22FA6C39EE9B}">
      <formula1>" General Assembly, Security Council, Economic and Social Council, Trusteeship Council, Secretariat"</formula1>
    </dataValidation>
    <dataValidation type="textLength" operator="lessThan" showInputMessage="1" showErrorMessage="1" sqref="C6:E6" xr:uid="{7CCC82C2-23CE-408C-9142-AE1B33D90AE8}">
      <formula1>300</formula1>
    </dataValidation>
    <dataValidation type="textLength" showInputMessage="1" showErrorMessage="1" sqref="C4:E4" xr:uid="{E78394BB-92D1-4EAC-884F-5A8B3EEEAB13}">
      <formula1>1</formula1>
      <formula2>300</formula2>
    </dataValidation>
    <dataValidation type="date" showInputMessage="1" showErrorMessage="1" error="Date entered should be between 09-08-2021 to 31-08-2021_x000a_" promptTitle="Date" prompt="DD-MM-YYYY format " sqref="C59:E59" xr:uid="{41A6F901-496A-4C81-9F11-3CDC2825F2CB}">
      <formula1>44416</formula1>
      <formula2>44440</formula2>
    </dataValidation>
    <dataValidation type="textLength" showInputMessage="1" showErrorMessage="1" sqref="C58:E58 C53:C56 D53:E56" xr:uid="{3A8A5AAB-942B-4E5A-8576-7C5C3067FA63}">
      <formula1>1</formula1>
      <formula2>100</formula2>
    </dataValidation>
  </dataValidations>
  <hyperlinks>
    <hyperlink ref="B5" r:id="rId1" display="Principal organ " xr:uid="{5CD11EA1-4F44-4FB5-AEFB-84CBD356C9E1}"/>
    <hyperlink ref="B31:E31" r:id="rId2" display="•The tool for the stocktake exercise is based on the recommendations and benchmarks outlined in the &quot;Review of internship programmes in the United Nations system&quot; JIU/REP/2018/1, putforth by the Joint Inspection Unit of the United Nations System in 2018, with some modifications. " xr:uid="{9027C90D-C93E-4A13-9946-BA5D834F7ABE}"/>
  </hyperlinks>
  <pageMargins left="0.7" right="0.7" top="0.75" bottom="0.75" header="0.3" footer="0.3"/>
  <pageSetup scale="55" fitToHeight="2"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973F9-EF59-4E89-ACCC-C5830322EF9F}">
  <dimension ref="A1:C32"/>
  <sheetViews>
    <sheetView workbookViewId="0">
      <selection activeCell="A10" sqref="A10"/>
    </sheetView>
  </sheetViews>
  <sheetFormatPr baseColWidth="10" defaultColWidth="8.83203125" defaultRowHeight="15" x14ac:dyDescent="0.2"/>
  <cols>
    <col min="1" max="1" width="141.5" bestFit="1" customWidth="1"/>
    <col min="2" max="2" width="21.5" bestFit="1" customWidth="1"/>
    <col min="3" max="3" width="22" bestFit="1" customWidth="1"/>
  </cols>
  <sheetData>
    <row r="1" spans="1:3" x14ac:dyDescent="0.2">
      <c r="A1" s="84" t="s">
        <v>316</v>
      </c>
      <c r="B1" s="85" t="str">
        <f>'B. Overview of Internships '!B12</f>
        <v>1 Jan 2019 - 31 Dec 2019</v>
      </c>
      <c r="C1" s="85" t="str">
        <f>'B. Overview of Internships '!C12</f>
        <v>1 Jan 2021 - 30 June 2021</v>
      </c>
    </row>
    <row r="2" spans="1:3" x14ac:dyDescent="0.2">
      <c r="A2" t="str">
        <f>'A. About internships stocktake'!B4</f>
        <v xml:space="preserve">Name of Entity </v>
      </c>
      <c r="B2" s="85">
        <f>'A. About internships stocktake'!C4</f>
        <v>0</v>
      </c>
      <c r="C2" s="85">
        <f>'A. About internships stocktake'!D4</f>
        <v>0</v>
      </c>
    </row>
    <row r="3" spans="1:3" x14ac:dyDescent="0.2">
      <c r="A3" t="str">
        <f>'A. About internships stocktake'!B5</f>
        <v>Which principal organ of the UN is your entity linked to?
(Refer to UN system chart with the principal organs here)</v>
      </c>
      <c r="B3" s="85">
        <f>'A. About internships stocktake'!C5</f>
        <v>0</v>
      </c>
      <c r="C3" s="85">
        <f>'A. About internships stocktake'!D5</f>
        <v>0</v>
      </c>
    </row>
    <row r="4" spans="1:3" x14ac:dyDescent="0.2">
      <c r="A4" t="str">
        <f>'A. About internships stocktake'!B6</f>
        <v>Describe the mandate of your entity 
(Max 300 characters allowed)</v>
      </c>
      <c r="B4" s="85">
        <f>'A. About internships stocktake'!C6</f>
        <v>0</v>
      </c>
      <c r="C4" s="85">
        <f>'A. About internships stocktake'!D6</f>
        <v>0</v>
      </c>
    </row>
    <row r="5" spans="1:3" x14ac:dyDescent="0.2">
      <c r="A5" t="str">
        <f>'B. Overview of Internships '!A8</f>
        <v>Policy document/ administrative instruction
(You can upload documents in your entity's SharePoint folder)</v>
      </c>
      <c r="B5" s="85">
        <f>'B. Overview of Internships '!B8</f>
        <v>0</v>
      </c>
      <c r="C5" s="85">
        <f>'B. Overview of Internships '!C8</f>
        <v>0</v>
      </c>
    </row>
    <row r="6" spans="1:3" x14ac:dyDescent="0.2">
      <c r="A6" t="str">
        <f>'B. Overview of Internships '!A9</f>
        <v>Additional / Supplementary
(You can upload documents in your entity's SharePoint folder)</v>
      </c>
      <c r="B6" s="85">
        <f>'B. Overview of Internships '!B9</f>
        <v>0</v>
      </c>
      <c r="C6" s="85">
        <f>'B. Overview of Internships '!C9</f>
        <v>0</v>
      </c>
    </row>
    <row r="7" spans="1:3" x14ac:dyDescent="0.2">
      <c r="A7" t="str">
        <f>'B. Overview of Internships '!A10</f>
        <v>Additional / Supplementary
(You can upload documents in your entity's SharePoint folder)</v>
      </c>
      <c r="B7" s="85">
        <f>'B. Overview of Internships '!B10</f>
        <v>0</v>
      </c>
      <c r="C7" s="85">
        <f>'B. Overview of Internships '!C10</f>
        <v>0</v>
      </c>
    </row>
    <row r="8" spans="1:3" x14ac:dyDescent="0.2">
      <c r="A8" t="str">
        <f>'B. Overview of Internships '!A13</f>
        <v>Is information available on the number of interns for the period?</v>
      </c>
      <c r="B8" s="85">
        <f>'B. Overview of Internships '!B13</f>
        <v>0</v>
      </c>
      <c r="C8" s="85">
        <f>'B. Overview of Internships '!C13</f>
        <v>0</v>
      </c>
    </row>
    <row r="9" spans="1:3" x14ac:dyDescent="0.2">
      <c r="A9" t="str">
        <f>'B. Overview of Internships '!A14</f>
        <v>Total number of interns
(Enter non-decimal value greater than or equal to 0)</v>
      </c>
      <c r="B9" s="85">
        <f>'B. Overview of Internships '!B14</f>
        <v>0</v>
      </c>
      <c r="C9" s="85">
        <f>'B. Overview of Internships '!C14</f>
        <v>0</v>
      </c>
    </row>
    <row r="10" spans="1:3" x14ac:dyDescent="0.2">
      <c r="A10" t="str">
        <f>'B. Overview of Internships '!A16</f>
        <v>Is information available on the duration of internships for the period?</v>
      </c>
      <c r="B10" s="85">
        <f>'B. Overview of Internships '!B16</f>
        <v>0</v>
      </c>
      <c r="C10" s="85">
        <f>'B. Overview of Internships '!C16</f>
        <v>0</v>
      </c>
    </row>
    <row r="11" spans="1:3" x14ac:dyDescent="0.2">
      <c r="A11" t="str">
        <f>'B. Overview of Internships '!A17</f>
        <v>Shortest duration (in days)
(Enter non-decimal value greater than 0)</v>
      </c>
      <c r="B11" s="85">
        <f>'B. Overview of Internships '!B17</f>
        <v>0</v>
      </c>
      <c r="C11" s="85">
        <f>'B. Overview of Internships '!C17</f>
        <v>0</v>
      </c>
    </row>
    <row r="12" spans="1:3" x14ac:dyDescent="0.2">
      <c r="A12" t="str">
        <f>'B. Overview of Internships '!A18</f>
        <v>Longest duration (in days)
(Enter non-decimal value greater than 0)</v>
      </c>
      <c r="B12" s="85">
        <f>'B. Overview of Internships '!B18</f>
        <v>0</v>
      </c>
      <c r="C12" s="85">
        <f>'B. Overview of Internships '!C18</f>
        <v>0</v>
      </c>
    </row>
    <row r="13" spans="1:3" x14ac:dyDescent="0.2">
      <c r="A13" t="str">
        <f>'B. Overview of Internships '!A19</f>
        <v>Median duration (in days) 
(Enter non-decimal value greater than 0)</v>
      </c>
      <c r="B13" s="85">
        <f>'B. Overview of Internships '!B19</f>
        <v>0</v>
      </c>
      <c r="C13" s="85">
        <f>'B. Overview of Internships '!C19</f>
        <v>0</v>
      </c>
    </row>
    <row r="14" spans="1:3" x14ac:dyDescent="0.2">
      <c r="A14" t="str">
        <f>'B. Overview of Internships '!A21</f>
        <v>Were internships onsite or remote or both for the period?</v>
      </c>
      <c r="B14" s="85">
        <f>'B. Overview of Internships '!B21</f>
        <v>0</v>
      </c>
      <c r="C14" s="85">
        <f>'B. Overview of Internships '!C21</f>
        <v>0</v>
      </c>
    </row>
    <row r="15" spans="1:3" x14ac:dyDescent="0.2">
      <c r="A15" t="str">
        <f>'B. Overview of Internships '!A22</f>
        <v>Please enter additional remarks, if any, on the modality of internships
(Max 300 characters allowed)</v>
      </c>
      <c r="B15" s="85">
        <f>'B. Overview of Internships '!B22</f>
        <v>0</v>
      </c>
      <c r="C15" s="85">
        <f>'B. Overview of Internships '!C22</f>
        <v>0</v>
      </c>
    </row>
    <row r="16" spans="1:3" x14ac:dyDescent="0.2">
      <c r="A16" t="str">
        <f>'B. Overview of Internships '!A24</f>
        <v>Is information available on the age distribution of interns for the period?</v>
      </c>
      <c r="B16" s="85">
        <f>'B. Overview of Internships '!B24</f>
        <v>0</v>
      </c>
      <c r="C16" s="85">
        <f>'B. Overview of Internships '!C24</f>
        <v>0</v>
      </c>
    </row>
    <row r="17" spans="1:3" x14ac:dyDescent="0.2">
      <c r="A17" t="str">
        <f>'B. Overview of Internships '!A25</f>
        <v>Lowest age (in years) 
(Enter non-decimal value greater than 0)</v>
      </c>
      <c r="B17" s="85">
        <f>'B. Overview of Internships '!B25</f>
        <v>0</v>
      </c>
      <c r="C17" s="85">
        <f>'B. Overview of Internships '!C25</f>
        <v>0</v>
      </c>
    </row>
    <row r="18" spans="1:3" x14ac:dyDescent="0.2">
      <c r="A18" t="str">
        <f>'B. Overview of Internships '!A26</f>
        <v>Highest age (in years)  
(Enter non-decimal value greater than 0)</v>
      </c>
      <c r="B18" s="85">
        <f>'B. Overview of Internships '!B26</f>
        <v>0</v>
      </c>
      <c r="C18" s="85">
        <f>'B. Overview of Internships '!C26</f>
        <v>0</v>
      </c>
    </row>
    <row r="19" spans="1:3" x14ac:dyDescent="0.2">
      <c r="A19" t="str">
        <f>'B. Overview of Internships '!A27</f>
        <v>Median age (in years) 
(Enter non-decimal value greater than 0)</v>
      </c>
      <c r="B19" s="85">
        <f>'B. Overview of Internships '!B27</f>
        <v>0</v>
      </c>
      <c r="C19" s="85">
        <f>'B. Overview of Internships '!C27</f>
        <v>0</v>
      </c>
    </row>
    <row r="20" spans="1:3" x14ac:dyDescent="0.2">
      <c r="A20" t="str">
        <f>'B. Overview of Internships '!A28</f>
        <v>If available, insert links to reports/files/with data on age distribution of interns
(You can upload documents in your entity's SharePoint folder)</v>
      </c>
      <c r="B20" s="85">
        <f>'B. Overview of Internships '!B28</f>
        <v>0</v>
      </c>
      <c r="C20" s="85">
        <f>'B. Overview of Internships '!C28</f>
        <v>0</v>
      </c>
    </row>
    <row r="21" spans="1:3" x14ac:dyDescent="0.2">
      <c r="A21" t="str">
        <f>'B. Overview of Internships '!A30</f>
        <v>Is information available on the gender distribution of interns for the period?
(Please tick the relevant checkboxes)</v>
      </c>
      <c r="B21" s="85">
        <f>'B. Overview of Internships '!B30</f>
        <v>0</v>
      </c>
      <c r="C21" s="85">
        <f>'B. Overview of Internships '!C30</f>
        <v>0</v>
      </c>
    </row>
    <row r="22" spans="1:3" x14ac:dyDescent="0.2">
      <c r="A22" t="str">
        <f>'B. Overview of Internships '!A31</f>
        <v>If available, insert links to reports/files/with data on gender distribution of interns
(You can upload documents in your entity's SharePoint folder)</v>
      </c>
      <c r="B22" s="85">
        <f>'B. Overview of Internships '!B31</f>
        <v>0</v>
      </c>
      <c r="C22" s="85">
        <f>'B. Overview of Internships '!C31</f>
        <v>0</v>
      </c>
    </row>
    <row r="23" spans="1:3" x14ac:dyDescent="0.2">
      <c r="A23" t="str">
        <f>'B. Overview of Internships '!A33</f>
        <v>Does the entity have data or information on interns from vulnerable youth for the period?
For example: young people with disabilities, migrant youth, refugee youth, etc.</v>
      </c>
      <c r="B23" s="85">
        <f>'B. Overview of Internships '!B33</f>
        <v>0</v>
      </c>
      <c r="C23" s="85">
        <f>'B. Overview of Internships '!C33</f>
        <v>0</v>
      </c>
    </row>
    <row r="24" spans="1:3" x14ac:dyDescent="0.2">
      <c r="A24" t="str">
        <f>'B. Overview of Internships '!A34</f>
        <v xml:space="preserve">If yes, insert links to reports/files with data on interns from vulnerable youth
(You can upload documents in your entity's SharePoint folder) </v>
      </c>
      <c r="B24" s="85">
        <f>'B. Overview of Internships '!B34</f>
        <v>0</v>
      </c>
      <c r="C24" s="85">
        <f>'B. Overview of Internships '!C34</f>
        <v>0</v>
      </c>
    </row>
    <row r="25" spans="1:3" x14ac:dyDescent="0.2">
      <c r="A25" t="str">
        <f>'B. Overview of Internships '!A36</f>
        <v>Is information available on the geographical distribution of interns for the period?</v>
      </c>
      <c r="B25" s="85">
        <f>'B. Overview of Internships '!B36</f>
        <v>0</v>
      </c>
      <c r="C25" s="85">
        <f>'B. Overview of Internships '!C36</f>
        <v>0</v>
      </c>
    </row>
    <row r="26" spans="1:3" x14ac:dyDescent="0.2">
      <c r="A26" t="str">
        <f>'B. Overview of Internships '!A37</f>
        <v>If available, insert links to reports/files/with data on gender distribution of interns
(You can upload documents in your entity's SharePoint folder)</v>
      </c>
      <c r="B26" s="85">
        <f>'B. Overview of Internships '!B37</f>
        <v>0</v>
      </c>
      <c r="C26" s="85">
        <f>'B. Overview of Internships '!C37</f>
        <v>0</v>
      </c>
    </row>
    <row r="27" spans="1:3" x14ac:dyDescent="0.2">
      <c r="A27" t="str">
        <f>'B. Overview of Internships '!A40</f>
        <v>Number of offices in your entity
(Enter non-decimal value greater than 0)</v>
      </c>
      <c r="B27" s="85">
        <f>'B. Overview of Internships '!B40</f>
        <v>0</v>
      </c>
      <c r="C27" s="85">
        <f>'B. Overview of Internships '!C40</f>
        <v>0</v>
      </c>
    </row>
    <row r="28" spans="1:3" x14ac:dyDescent="0.2">
      <c r="A28" t="str">
        <f>'B. Overview of Internships '!A42</f>
        <v>Number of staff in your entity 
(Enter non-decimal value greater than 0)</v>
      </c>
      <c r="B28" s="85">
        <f>'B. Overview of Internships '!B42</f>
        <v>0</v>
      </c>
      <c r="C28" s="85">
        <f>'B. Overview of Internships '!C42</f>
        <v>0</v>
      </c>
    </row>
    <row r="29" spans="1:3" x14ac:dyDescent="0.2">
      <c r="A29" t="s">
        <v>323</v>
      </c>
      <c r="B29" s="128" t="b">
        <f>'B. Overview of Internships '!G29</f>
        <v>0</v>
      </c>
      <c r="C29" s="128" t="b">
        <f>'B. Overview of Internships '!H29</f>
        <v>0</v>
      </c>
    </row>
    <row r="30" spans="1:3" x14ac:dyDescent="0.2">
      <c r="A30" t="s">
        <v>324</v>
      </c>
      <c r="B30" s="128" t="b">
        <f>'B. Overview of Internships '!G30</f>
        <v>0</v>
      </c>
      <c r="C30" s="128" t="b">
        <f>'B. Overview of Internships '!H30</f>
        <v>0</v>
      </c>
    </row>
    <row r="31" spans="1:3" x14ac:dyDescent="0.2">
      <c r="A31" t="s">
        <v>325</v>
      </c>
      <c r="B31" s="128" t="b">
        <f>'B. Overview of Internships '!G31</f>
        <v>0</v>
      </c>
      <c r="C31" s="128" t="b">
        <f>'B. Overview of Internships '!H31</f>
        <v>0</v>
      </c>
    </row>
    <row r="32" spans="1:3" x14ac:dyDescent="0.2">
      <c r="B32" s="12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BA1B7-D29C-4B25-B2FA-18EC82A21642}">
  <dimension ref="A1:B41"/>
  <sheetViews>
    <sheetView workbookViewId="0">
      <selection activeCell="A6" sqref="A6:C8"/>
    </sheetView>
  </sheetViews>
  <sheetFormatPr baseColWidth="10" defaultColWidth="8.83203125" defaultRowHeight="15" x14ac:dyDescent="0.2"/>
  <cols>
    <col min="1" max="1" width="121.5" bestFit="1" customWidth="1"/>
  </cols>
  <sheetData>
    <row r="1" spans="1:2" x14ac:dyDescent="0.2">
      <c r="A1" s="84" t="s">
        <v>316</v>
      </c>
      <c r="B1" s="84" t="s">
        <v>317</v>
      </c>
    </row>
    <row r="2" spans="1:2" x14ac:dyDescent="0.2">
      <c r="A2" t="str">
        <f>'A. About internships stocktake'!B4</f>
        <v xml:space="preserve">Name of Entity </v>
      </c>
      <c r="B2">
        <f>'A. About internships stocktake'!C4</f>
        <v>0</v>
      </c>
    </row>
    <row r="3" spans="1:2" x14ac:dyDescent="0.2">
      <c r="A3" t="str">
        <f>'A. About internships stocktake'!B5</f>
        <v>Which principal organ of the UN is your entity linked to?
(Refer to UN system chart with the principal organs here)</v>
      </c>
      <c r="B3">
        <f>'A. About internships stocktake'!C5</f>
        <v>0</v>
      </c>
    </row>
    <row r="4" spans="1:2" x14ac:dyDescent="0.2">
      <c r="A4" t="str">
        <f>'A. About internships stocktake'!B6</f>
        <v>Describe the mandate of your entity 
(Max 300 characters allowed)</v>
      </c>
      <c r="B4">
        <f>'A. About internships stocktake'!C6</f>
        <v>0</v>
      </c>
    </row>
    <row r="5" spans="1:2" x14ac:dyDescent="0.2">
      <c r="A5" t="str">
        <f>'C. Strategic HRM &amp; internships '!C6</f>
        <v>Are Internships included in your entity's HR policies and Administrative issuances? 
If yes is selected here, tell us if the following are available</v>
      </c>
      <c r="B5">
        <f>'C. Strategic HRM &amp; internships '!D6</f>
        <v>0</v>
      </c>
    </row>
    <row r="6" spans="1:2" x14ac:dyDescent="0.2">
      <c r="A6" t="str">
        <f>'C. Strategic HRM &amp; internships '!C7</f>
        <v xml:space="preserve">Recruitment, placement and management </v>
      </c>
      <c r="B6">
        <f>'C. Strategic HRM &amp; internships '!D7</f>
        <v>0</v>
      </c>
    </row>
    <row r="7" spans="1:2" x14ac:dyDescent="0.2">
      <c r="A7" t="str">
        <f>'C. Strategic HRM &amp; internships '!C8</f>
        <v>Remuneration and benefits</v>
      </c>
      <c r="B7">
        <f>'C. Strategic HRM &amp; internships '!D8</f>
        <v>0</v>
      </c>
    </row>
    <row r="8" spans="1:2" x14ac:dyDescent="0.2">
      <c r="A8" t="str">
        <f>'C. Strategic HRM &amp; internships '!C9</f>
        <v xml:space="preserve">Performance management </v>
      </c>
      <c r="B8">
        <f>'C. Strategic HRM &amp; internships '!D9</f>
        <v>0</v>
      </c>
    </row>
    <row r="9" spans="1:2" x14ac:dyDescent="0.2">
      <c r="A9" t="str">
        <f>'C. Strategic HRM &amp; internships '!C10</f>
        <v xml:space="preserve">Learning and development </v>
      </c>
      <c r="B9">
        <f>'C. Strategic HRM &amp; internships '!D10</f>
        <v>0</v>
      </c>
    </row>
    <row r="10" spans="1:2" x14ac:dyDescent="0.2">
      <c r="A10" t="str">
        <f>'C. Strategic HRM &amp; internships '!C11</f>
        <v xml:space="preserve">Support systems / administration of justice </v>
      </c>
      <c r="B10">
        <f>'C. Strategic HRM &amp; internships '!D11</f>
        <v>0</v>
      </c>
    </row>
    <row r="11" spans="1:2" x14ac:dyDescent="0.2">
      <c r="A11" t="str">
        <f>'C. Strategic HRM &amp; internships '!C12</f>
        <v>Sourcing talent - Partnerships and MoUs</v>
      </c>
      <c r="B11">
        <f>'C. Strategic HRM &amp; internships '!D12</f>
        <v>0</v>
      </c>
    </row>
    <row r="12" spans="1:2" x14ac:dyDescent="0.2">
      <c r="A12" t="str">
        <f>'C. Strategic HRM &amp; internships '!C13</f>
        <v>Enter additional remarks, if any, here (max 300 characters allowed)</v>
      </c>
      <c r="B12">
        <f>'C. Strategic HRM &amp; internships '!D13</f>
        <v>0</v>
      </c>
    </row>
    <row r="13" spans="1:2" x14ac:dyDescent="0.2">
      <c r="A13" t="str">
        <f>'C. Strategic HRM &amp; internships '!C15</f>
        <v>Are internships in your entity centralized or decentralized or hybrid</v>
      </c>
      <c r="B13">
        <f>'C. Strategic HRM &amp; internships '!D15</f>
        <v>0</v>
      </c>
    </row>
    <row r="14" spans="1:2" x14ac:dyDescent="0.2">
      <c r="A14" t="str">
        <f>'C. Strategic HRM &amp; internships '!C16</f>
        <v xml:space="preserve">Does your entity have a focal point for coordination (of internships) </v>
      </c>
      <c r="B14">
        <f>'C. Strategic HRM &amp; internships '!D16</f>
        <v>0</v>
      </c>
    </row>
    <row r="15" spans="1:2" x14ac:dyDescent="0.2">
      <c r="A15" t="str">
        <f>'C. Strategic HRM &amp; internships '!C17</f>
        <v xml:space="preserve">If yes (for the above), is the focal point full time or part time </v>
      </c>
      <c r="B15">
        <f>'C. Strategic HRM &amp; internships '!D17</f>
        <v>0</v>
      </c>
    </row>
    <row r="16" spans="1:2" x14ac:dyDescent="0.2">
      <c r="A16" t="str">
        <f>'C. Strategic HRM &amp; internships '!C18</f>
        <v>Enter additional remarks, if any, here (max 300 characters allowed)</v>
      </c>
      <c r="B16">
        <f>'C. Strategic HRM &amp; internships '!D18</f>
        <v>0</v>
      </c>
    </row>
    <row r="17" spans="1:2" x14ac:dyDescent="0.2">
      <c r="A17" t="str">
        <f>'C. Strategic HRM &amp; internships '!C20</f>
        <v>Does your entity have guidelines for supervisors of interns?</v>
      </c>
      <c r="B17">
        <f>'C. Strategic HRM &amp; internships '!D20</f>
        <v>0</v>
      </c>
    </row>
    <row r="18" spans="1:2" x14ac:dyDescent="0.2">
      <c r="A18" t="str">
        <f>'C. Strategic HRM &amp; internships '!C21</f>
        <v xml:space="preserve">Does your entity have a training curriculum on internships for supervisors? </v>
      </c>
      <c r="B18">
        <f>'C. Strategic HRM &amp; internships '!D21</f>
        <v>0</v>
      </c>
    </row>
    <row r="19" spans="1:2" x14ac:dyDescent="0.2">
      <c r="A19" t="str">
        <f>'C. Strategic HRM &amp; internships '!C22</f>
        <v>If yes (for the above), is the training online or face-to-face or hybrid?</v>
      </c>
      <c r="B19">
        <f>'C. Strategic HRM &amp; internships '!D22</f>
        <v>0</v>
      </c>
    </row>
    <row r="20" spans="1:2" x14ac:dyDescent="0.2">
      <c r="A20" t="str">
        <f>'C. Strategic HRM &amp; internships '!C23</f>
        <v>What percentage of supervisors are trained on internships in your entity?</v>
      </c>
      <c r="B20">
        <f>'C. Strategic HRM &amp; internships '!D23</f>
        <v>0</v>
      </c>
    </row>
    <row r="21" spans="1:2" x14ac:dyDescent="0.2">
      <c r="A21" t="str">
        <f>'C. Strategic HRM &amp; internships '!C24</f>
        <v>Enter additional remarks, if any, here (max 300 characters allowed)</v>
      </c>
      <c r="B21">
        <f>'C. Strategic HRM &amp; internships '!D24</f>
        <v>0</v>
      </c>
    </row>
    <row r="22" spans="1:2" x14ac:dyDescent="0.2">
      <c r="A22" t="str">
        <f>'C. Strategic HRM &amp; internships '!C26</f>
        <v>Does the entity's workforce planning include plans on internships?</v>
      </c>
      <c r="B22">
        <f>'C. Strategic HRM &amp; internships '!D26</f>
        <v>0</v>
      </c>
    </row>
    <row r="23" spans="1:2" x14ac:dyDescent="0.2">
      <c r="A23" t="str">
        <f>'C. Strategic HRM &amp; internships '!C27</f>
        <v xml:space="preserve">Does the entity's workforce annual report include a component on internships? </v>
      </c>
      <c r="B23">
        <f>'C. Strategic HRM &amp; internships '!D27</f>
        <v>0</v>
      </c>
    </row>
    <row r="24" spans="1:2" x14ac:dyDescent="0.2">
      <c r="A24" t="str">
        <f>'C. Strategic HRM &amp; internships '!C28</f>
        <v>Is the annual report on internships available publicly?</v>
      </c>
      <c r="B24">
        <f>'C. Strategic HRM &amp; internships '!D28</f>
        <v>0</v>
      </c>
    </row>
    <row r="25" spans="1:2" x14ac:dyDescent="0.2">
      <c r="A25" t="str">
        <f>'C. Strategic HRM &amp; internships '!C29</f>
        <v>Enter additional remarks, if any, here (max 300 characters allowed)</v>
      </c>
      <c r="B25">
        <f>'C. Strategic HRM &amp; internships '!D29</f>
        <v>0</v>
      </c>
    </row>
    <row r="26" spans="1:2" x14ac:dyDescent="0.2">
      <c r="A26" t="str">
        <f>'C. Strategic HRM &amp; internships '!C31</f>
        <v>Is there an annual budget for internships in your entity?</v>
      </c>
      <c r="B26">
        <f>'C. Strategic HRM &amp; internships '!D31</f>
        <v>0</v>
      </c>
    </row>
    <row r="27" spans="1:2" x14ac:dyDescent="0.2">
      <c r="A27" t="str">
        <f>'C. Strategic HRM &amp; internships '!C32</f>
        <v>If yes, what are the sources of funding</v>
      </c>
      <c r="B27">
        <f>'C. Strategic HRM &amp; internships '!D32</f>
        <v>0</v>
      </c>
    </row>
    <row r="28" spans="1:2" x14ac:dyDescent="0.2">
      <c r="A28" t="str">
        <f>'C. Strategic HRM &amp; internships '!C33</f>
        <v>Source 1 (maximum 50 characters)</v>
      </c>
      <c r="B28">
        <f>'C. Strategic HRM &amp; internships '!D33</f>
        <v>0</v>
      </c>
    </row>
    <row r="29" spans="1:2" x14ac:dyDescent="0.2">
      <c r="A29" t="str">
        <f>'C. Strategic HRM &amp; internships '!C34</f>
        <v>Source 2 (maximum 50 characters)</v>
      </c>
      <c r="B29">
        <f>'C. Strategic HRM &amp; internships '!D34</f>
        <v>0</v>
      </c>
    </row>
    <row r="30" spans="1:2" x14ac:dyDescent="0.2">
      <c r="A30" t="str">
        <f>'C. Strategic HRM &amp; internships '!C35</f>
        <v>Source 3 (maximum 50 characters)</v>
      </c>
      <c r="B30">
        <f>'C. Strategic HRM &amp; internships '!D35</f>
        <v>0</v>
      </c>
    </row>
    <row r="31" spans="1:2" x14ac:dyDescent="0.2">
      <c r="A31" t="str">
        <f>'C. Strategic HRM &amp; internships '!C36</f>
        <v>Source 4 (maximum 50 characters)</v>
      </c>
      <c r="B31">
        <f>'C. Strategic HRM &amp; internships '!D36</f>
        <v>0</v>
      </c>
    </row>
    <row r="32" spans="1:2" x14ac:dyDescent="0.2">
      <c r="A32" t="str">
        <f>'C. Strategic HRM &amp; internships '!C37</f>
        <v>Source 5 (maximum 50 characters)</v>
      </c>
      <c r="B32">
        <f>'C. Strategic HRM &amp; internships '!D37</f>
        <v>0</v>
      </c>
    </row>
    <row r="33" spans="1:2" x14ac:dyDescent="0.2">
      <c r="A33" t="str">
        <f>'C. Strategic HRM &amp; internships '!C38</f>
        <v>Enter additional remarks, if any, here (max 300 characters allowed)</v>
      </c>
      <c r="B33">
        <f>'C. Strategic HRM &amp; internships '!D38</f>
        <v>0</v>
      </c>
    </row>
    <row r="34" spans="1:2" x14ac:dyDescent="0.2">
      <c r="A34" t="str">
        <f>'C. Strategic HRM &amp; internships '!C40</f>
        <v>Does the HRIS in your entity include internships?</v>
      </c>
      <c r="B34">
        <f>'C. Strategic HRM &amp; internships '!D40</f>
        <v>0</v>
      </c>
    </row>
    <row r="35" spans="1:2" x14ac:dyDescent="0.2">
      <c r="A35" t="str">
        <f>'C. Strategic HRM &amp; internships '!C41</f>
        <v>If your entity's HRIS covers internships, what is it used for?</v>
      </c>
      <c r="B35">
        <f>'C. Strategic HRM &amp; internships '!D41</f>
        <v>0</v>
      </c>
    </row>
    <row r="36" spans="1:2" x14ac:dyDescent="0.2">
      <c r="A36" t="str">
        <f>'C. Strategic HRM &amp; internships '!C42</f>
        <v>List the data on internships that your entity captures in the HRIS (max 300 characters allowed)</v>
      </c>
      <c r="B36">
        <f>'C. Strategic HRM &amp; internships '!D42</f>
        <v>0</v>
      </c>
    </row>
    <row r="37" spans="1:2" x14ac:dyDescent="0.2">
      <c r="A37" t="str">
        <f>'C. Strategic HRM &amp; internships '!C43</f>
        <v>List the performance metrics that your entity captures on internships in the HRIS? (max 300 characters allowed)</v>
      </c>
      <c r="B37">
        <f>'C. Strategic HRM &amp; internships '!D43</f>
        <v>0</v>
      </c>
    </row>
    <row r="38" spans="1:2" x14ac:dyDescent="0.2">
      <c r="A38" t="str">
        <f>'C. Strategic HRM &amp; internships '!C44</f>
        <v xml:space="preserve">Does the HRIS in your entity include a dashboard on internships that makes real time information available?  </v>
      </c>
      <c r="B38">
        <f>'C. Strategic HRM &amp; internships '!D44</f>
        <v>0</v>
      </c>
    </row>
    <row r="39" spans="1:2" x14ac:dyDescent="0.2">
      <c r="A39" t="str">
        <f>'C. Strategic HRM &amp; internships '!C45</f>
        <v>Enter additional remarks, if any, here (max 300 characters allowed)</v>
      </c>
      <c r="B39">
        <f>'C. Strategic HRM &amp; internships '!D45</f>
        <v>0</v>
      </c>
    </row>
    <row r="40" spans="1:2" x14ac:dyDescent="0.2">
      <c r="A40" t="str">
        <f>'C. Strategic HRM &amp; internships '!C47</f>
        <v>What working groups or teams or platforms is your entity part of/ involved in, to ensure system-wide coordination and coherence on internships?</v>
      </c>
      <c r="B40">
        <f>'C. Strategic HRM &amp; internships '!D47</f>
        <v>0</v>
      </c>
    </row>
    <row r="41" spans="1:2" x14ac:dyDescent="0.2">
      <c r="A41" t="str">
        <f>'C. Strategic HRM &amp; internships '!C48</f>
        <v>Enter additional remarks, if any, here (max 300 characters allowed)</v>
      </c>
      <c r="B41">
        <f>'C. Strategic HRM &amp; internships '!D48</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EED2F-DEFA-4D27-9DA1-5C39F98617EA}">
  <sheetPr codeName="Sheet2">
    <pageSetUpPr fitToPage="1"/>
  </sheetPr>
  <dimension ref="A2:I44"/>
  <sheetViews>
    <sheetView showGridLines="0" topLeftCell="A9" zoomScale="81" zoomScaleNormal="90" workbookViewId="0">
      <selection activeCell="A4" sqref="A4:C4"/>
    </sheetView>
  </sheetViews>
  <sheetFormatPr baseColWidth="10" defaultColWidth="8.83203125" defaultRowHeight="15" x14ac:dyDescent="0.2"/>
  <cols>
    <col min="1" max="1" width="115.1640625" style="50" customWidth="1"/>
    <col min="2" max="2" width="83.6640625" style="90" customWidth="1"/>
    <col min="3" max="3" width="86.83203125" style="51" customWidth="1"/>
    <col min="4" max="4" width="8.83203125" style="46"/>
    <col min="5" max="5" width="8.83203125" style="46" customWidth="1"/>
    <col min="6" max="9" width="8.83203125" style="46" hidden="1" customWidth="1"/>
    <col min="10" max="16384" width="8.83203125" style="46"/>
  </cols>
  <sheetData>
    <row r="2" spans="1:8" ht="48" customHeight="1" x14ac:dyDescent="0.2">
      <c r="A2" s="182" t="s">
        <v>180</v>
      </c>
      <c r="B2" s="183"/>
      <c r="C2" s="184"/>
      <c r="D2" s="62"/>
    </row>
    <row r="3" spans="1:8" ht="11.5" customHeight="1" x14ac:dyDescent="0.2"/>
    <row r="4" spans="1:8" ht="30" customHeight="1" x14ac:dyDescent="0.2">
      <c r="A4" s="179" t="s">
        <v>175</v>
      </c>
      <c r="B4" s="180"/>
      <c r="C4" s="181"/>
    </row>
    <row r="5" spans="1:8" x14ac:dyDescent="0.2">
      <c r="A5" s="52"/>
      <c r="B5" s="116"/>
      <c r="C5" s="53"/>
    </row>
    <row r="6" spans="1:8" s="63" customFormat="1" ht="30" customHeight="1" x14ac:dyDescent="0.2">
      <c r="A6" s="185" t="s">
        <v>260</v>
      </c>
      <c r="B6" s="186"/>
      <c r="C6" s="187"/>
    </row>
    <row r="7" spans="1:8" s="48" customFormat="1" ht="30" customHeight="1" x14ac:dyDescent="0.2">
      <c r="A7" s="59" t="s">
        <v>273</v>
      </c>
      <c r="B7" s="60" t="s">
        <v>86</v>
      </c>
      <c r="C7" s="60" t="s">
        <v>171</v>
      </c>
    </row>
    <row r="8" spans="1:8" s="48" customFormat="1" ht="30" customHeight="1" x14ac:dyDescent="0.2">
      <c r="A8" s="41" t="s">
        <v>306</v>
      </c>
      <c r="B8" s="39"/>
      <c r="C8" s="39"/>
    </row>
    <row r="9" spans="1:8" s="48" customFormat="1" ht="30" customHeight="1" x14ac:dyDescent="0.2">
      <c r="A9" s="41" t="s">
        <v>307</v>
      </c>
      <c r="B9" s="39"/>
      <c r="C9" s="39"/>
    </row>
    <row r="10" spans="1:8" s="48" customFormat="1" ht="30" customHeight="1" x14ac:dyDescent="0.2">
      <c r="A10" s="41" t="s">
        <v>307</v>
      </c>
      <c r="B10" s="39"/>
      <c r="C10" s="39"/>
    </row>
    <row r="11" spans="1:8" s="48" customFormat="1" ht="30" customHeight="1" x14ac:dyDescent="0.2">
      <c r="A11" s="185" t="s">
        <v>261</v>
      </c>
      <c r="B11" s="186"/>
      <c r="C11" s="187"/>
    </row>
    <row r="12" spans="1:8" s="63" customFormat="1" ht="30" customHeight="1" x14ac:dyDescent="0.2">
      <c r="A12" s="59" t="s">
        <v>265</v>
      </c>
      <c r="B12" s="59" t="s">
        <v>127</v>
      </c>
      <c r="C12" s="59" t="s">
        <v>128</v>
      </c>
      <c r="G12" s="63" t="s">
        <v>134</v>
      </c>
      <c r="H12" s="63" t="s">
        <v>134</v>
      </c>
    </row>
    <row r="13" spans="1:8" s="48" customFormat="1" ht="30" customHeight="1" x14ac:dyDescent="0.2">
      <c r="A13" s="40" t="s">
        <v>300</v>
      </c>
      <c r="B13" s="39"/>
      <c r="C13" s="39"/>
      <c r="G13" s="48" t="str">
        <f>IF(B14="","Not Available","")</f>
        <v>Not Available</v>
      </c>
      <c r="H13" s="48" t="str">
        <f>IF(C14="","Not Available","")</f>
        <v>Not Available</v>
      </c>
    </row>
    <row r="14" spans="1:8" s="48" customFormat="1" ht="30" customHeight="1" x14ac:dyDescent="0.2">
      <c r="A14" s="40" t="s">
        <v>274</v>
      </c>
      <c r="B14" s="38"/>
      <c r="C14" s="38"/>
      <c r="G14" s="48" t="s">
        <v>115</v>
      </c>
      <c r="H14" s="48" t="s">
        <v>115</v>
      </c>
    </row>
    <row r="15" spans="1:8" s="48" customFormat="1" ht="30" customHeight="1" x14ac:dyDescent="0.2">
      <c r="A15" s="59" t="s">
        <v>266</v>
      </c>
      <c r="B15" s="59" t="s">
        <v>127</v>
      </c>
      <c r="C15" s="59" t="s">
        <v>128</v>
      </c>
      <c r="G15" s="48" t="s">
        <v>116</v>
      </c>
      <c r="H15" s="48" t="s">
        <v>116</v>
      </c>
    </row>
    <row r="16" spans="1:8" s="48" customFormat="1" ht="30" customHeight="1" x14ac:dyDescent="0.2">
      <c r="A16" s="41" t="s">
        <v>301</v>
      </c>
      <c r="B16" s="83"/>
      <c r="C16" s="83"/>
    </row>
    <row r="17" spans="1:8" s="48" customFormat="1" ht="30" customHeight="1" x14ac:dyDescent="0.2">
      <c r="A17" s="41" t="s">
        <v>275</v>
      </c>
      <c r="B17" s="39"/>
      <c r="C17" s="39"/>
    </row>
    <row r="18" spans="1:8" s="48" customFormat="1" ht="30" customHeight="1" x14ac:dyDescent="0.2">
      <c r="A18" s="41" t="s">
        <v>276</v>
      </c>
      <c r="B18" s="39"/>
      <c r="C18" s="39"/>
    </row>
    <row r="19" spans="1:8" s="48" customFormat="1" ht="30" customHeight="1" x14ac:dyDescent="0.2">
      <c r="A19" s="41" t="s">
        <v>277</v>
      </c>
      <c r="B19" s="39"/>
      <c r="C19" s="39"/>
    </row>
    <row r="20" spans="1:8" s="48" customFormat="1" ht="30" customHeight="1" x14ac:dyDescent="0.2">
      <c r="A20" s="59" t="s">
        <v>267</v>
      </c>
      <c r="B20" s="59" t="s">
        <v>127</v>
      </c>
      <c r="C20" s="59" t="s">
        <v>128</v>
      </c>
    </row>
    <row r="21" spans="1:8" s="48" customFormat="1" ht="30" customHeight="1" x14ac:dyDescent="0.2">
      <c r="A21" s="40" t="s">
        <v>302</v>
      </c>
      <c r="B21" s="38"/>
      <c r="C21" s="38"/>
    </row>
    <row r="22" spans="1:8" s="48" customFormat="1" ht="80.5" customHeight="1" x14ac:dyDescent="0.2">
      <c r="A22" s="40" t="s">
        <v>310</v>
      </c>
      <c r="B22" s="38"/>
      <c r="C22" s="38"/>
    </row>
    <row r="23" spans="1:8" s="48" customFormat="1" ht="30" customHeight="1" x14ac:dyDescent="0.2">
      <c r="A23" s="59" t="s">
        <v>268</v>
      </c>
      <c r="B23" s="59" t="s">
        <v>127</v>
      </c>
      <c r="C23" s="59" t="s">
        <v>128</v>
      </c>
    </row>
    <row r="24" spans="1:8" s="48" customFormat="1" ht="30" customHeight="1" x14ac:dyDescent="0.2">
      <c r="A24" s="41" t="s">
        <v>303</v>
      </c>
      <c r="B24" s="83"/>
      <c r="C24" s="83"/>
    </row>
    <row r="25" spans="1:8" s="48" customFormat="1" ht="30" customHeight="1" x14ac:dyDescent="0.2">
      <c r="A25" s="41" t="s">
        <v>297</v>
      </c>
      <c r="B25" s="39"/>
      <c r="C25" s="39"/>
    </row>
    <row r="26" spans="1:8" s="48" customFormat="1" ht="30" customHeight="1" x14ac:dyDescent="0.2">
      <c r="A26" s="41" t="s">
        <v>298</v>
      </c>
      <c r="B26" s="39"/>
      <c r="C26" s="39"/>
    </row>
    <row r="27" spans="1:8" s="48" customFormat="1" ht="30" customHeight="1" x14ac:dyDescent="0.2">
      <c r="A27" s="41" t="s">
        <v>299</v>
      </c>
      <c r="B27" s="39"/>
      <c r="C27" s="39"/>
    </row>
    <row r="28" spans="1:8" s="48" customFormat="1" ht="30" customHeight="1" x14ac:dyDescent="0.2">
      <c r="A28" s="41" t="s">
        <v>308</v>
      </c>
      <c r="B28" s="56"/>
      <c r="C28" s="39"/>
    </row>
    <row r="29" spans="1:8" s="48" customFormat="1" ht="30" customHeight="1" x14ac:dyDescent="0.2">
      <c r="A29" s="59" t="s">
        <v>269</v>
      </c>
      <c r="B29" s="59" t="s">
        <v>127</v>
      </c>
      <c r="C29" s="59" t="s">
        <v>128</v>
      </c>
      <c r="G29" s="86" t="b">
        <v>0</v>
      </c>
      <c r="H29" s="86" t="b">
        <v>0</v>
      </c>
    </row>
    <row r="30" spans="1:8" s="48" customFormat="1" ht="65.5" customHeight="1" x14ac:dyDescent="0.2">
      <c r="A30" s="41" t="s">
        <v>304</v>
      </c>
      <c r="B30" s="83"/>
      <c r="C30" s="83"/>
      <c r="G30" s="86" t="b">
        <v>0</v>
      </c>
      <c r="H30" s="86" t="b">
        <v>0</v>
      </c>
    </row>
    <row r="31" spans="1:8" s="48" customFormat="1" ht="30" customHeight="1" x14ac:dyDescent="0.2">
      <c r="A31" s="41" t="s">
        <v>309</v>
      </c>
      <c r="B31" s="39"/>
      <c r="C31" s="39"/>
      <c r="G31" s="86" t="b">
        <v>0</v>
      </c>
      <c r="H31" s="86" t="b">
        <v>0</v>
      </c>
    </row>
    <row r="32" spans="1:8" s="48" customFormat="1" ht="30" customHeight="1" x14ac:dyDescent="0.2">
      <c r="A32" s="59" t="s">
        <v>314</v>
      </c>
      <c r="B32" s="59" t="s">
        <v>127</v>
      </c>
      <c r="C32" s="59" t="s">
        <v>128</v>
      </c>
    </row>
    <row r="33" spans="1:3" s="48" customFormat="1" ht="30" customHeight="1" x14ac:dyDescent="0.2">
      <c r="A33" s="41" t="s">
        <v>315</v>
      </c>
      <c r="B33" s="83"/>
      <c r="C33" s="83"/>
    </row>
    <row r="34" spans="1:3" s="48" customFormat="1" ht="30" customHeight="1" x14ac:dyDescent="0.2">
      <c r="A34" s="41" t="s">
        <v>313</v>
      </c>
      <c r="B34" s="39"/>
      <c r="C34" s="83"/>
    </row>
    <row r="35" spans="1:3" s="48" customFormat="1" ht="30" customHeight="1" x14ac:dyDescent="0.2">
      <c r="A35" s="59" t="s">
        <v>272</v>
      </c>
      <c r="B35" s="59" t="s">
        <v>127</v>
      </c>
      <c r="C35" s="59" t="s">
        <v>128</v>
      </c>
    </row>
    <row r="36" spans="1:3" s="48" customFormat="1" ht="30" customHeight="1" x14ac:dyDescent="0.2">
      <c r="A36" s="41" t="s">
        <v>305</v>
      </c>
      <c r="B36" s="83"/>
      <c r="C36" s="83"/>
    </row>
    <row r="37" spans="1:3" s="48" customFormat="1" ht="30" customHeight="1" x14ac:dyDescent="0.2">
      <c r="A37" s="41" t="s">
        <v>309</v>
      </c>
      <c r="B37" s="39"/>
      <c r="C37" s="39"/>
    </row>
    <row r="38" spans="1:3" s="48" customFormat="1" ht="30" customHeight="1" x14ac:dyDescent="0.2">
      <c r="A38" s="185" t="s">
        <v>262</v>
      </c>
      <c r="B38" s="186"/>
      <c r="C38" s="187"/>
    </row>
    <row r="39" spans="1:3" s="63" customFormat="1" ht="30" customHeight="1" x14ac:dyDescent="0.2">
      <c r="A39" s="61" t="s">
        <v>270</v>
      </c>
      <c r="B39" s="60" t="s">
        <v>263</v>
      </c>
      <c r="C39" s="60" t="s">
        <v>264</v>
      </c>
    </row>
    <row r="40" spans="1:3" s="48" customFormat="1" ht="30" customHeight="1" x14ac:dyDescent="0.2">
      <c r="A40" s="40" t="s">
        <v>311</v>
      </c>
      <c r="B40" s="39"/>
      <c r="C40" s="39"/>
    </row>
    <row r="41" spans="1:3" s="48" customFormat="1" ht="30" customHeight="1" x14ac:dyDescent="0.2">
      <c r="A41" s="61" t="s">
        <v>271</v>
      </c>
      <c r="B41" s="60" t="s">
        <v>263</v>
      </c>
      <c r="C41" s="60" t="s">
        <v>264</v>
      </c>
    </row>
    <row r="42" spans="1:3" s="48" customFormat="1" ht="30" customHeight="1" x14ac:dyDescent="0.2">
      <c r="A42" s="40" t="s">
        <v>312</v>
      </c>
      <c r="B42" s="39"/>
      <c r="C42" s="39"/>
    </row>
    <row r="43" spans="1:3" s="48" customFormat="1" ht="30" customHeight="1" x14ac:dyDescent="0.2">
      <c r="A43" s="64"/>
      <c r="B43" s="65"/>
      <c r="C43" s="65"/>
    </row>
    <row r="44" spans="1:3" s="48" customFormat="1" ht="30" customHeight="1" x14ac:dyDescent="0.2">
      <c r="A44" s="54"/>
      <c r="B44" s="55"/>
      <c r="C44" s="55"/>
    </row>
  </sheetData>
  <mergeCells count="5">
    <mergeCell ref="A4:C4"/>
    <mergeCell ref="A2:C2"/>
    <mergeCell ref="A6:C6"/>
    <mergeCell ref="A11:C11"/>
    <mergeCell ref="A38:C38"/>
  </mergeCells>
  <conditionalFormatting sqref="B14:C14 B22:C22">
    <cfRule type="expression" dxfId="495" priority="2">
      <formula>B13="Not Available"</formula>
    </cfRule>
  </conditionalFormatting>
  <conditionalFormatting sqref="B21:C21">
    <cfRule type="expression" dxfId="494" priority="362">
      <formula>B14="Not Available"</formula>
    </cfRule>
  </conditionalFormatting>
  <dataValidations count="19">
    <dataValidation type="whole" showInputMessage="1" showErrorMessage="1" sqref="C40 C42" xr:uid="{A29FE966-59B4-415E-AA98-E245E54F1021}">
      <formula1>0</formula1>
      <formula2>100000</formula2>
    </dataValidation>
    <dataValidation type="list" showInputMessage="1" showErrorMessage="1" sqref="B13:C13" xr:uid="{28B2086E-75C9-42D7-A513-8E256DC7CC2A}">
      <formula1>G12:G13</formula1>
    </dataValidation>
    <dataValidation type="textLength" operator="lessThan" allowBlank="1" showInputMessage="1" showErrorMessage="1" sqref="B8:B10" xr:uid="{050D7CC4-3D1B-468E-A8CD-E031D538E6DB}">
      <formula1>100</formula1>
    </dataValidation>
    <dataValidation type="textLength" operator="lessThan" allowBlank="1" showInputMessage="1" showErrorMessage="1" sqref="C8:C10" xr:uid="{4BA831DA-3E66-46BA-826F-20819E7CD6B5}">
      <formula1>255</formula1>
    </dataValidation>
    <dataValidation type="list" showInputMessage="1" showErrorMessage="1" sqref="B21:C21" xr:uid="{6C68F970-9533-4BEA-ADA7-5922AB27D1D4}">
      <formula1>"Onsite, Remote, Both"</formula1>
    </dataValidation>
    <dataValidation type="textLength" operator="lessThan" showInputMessage="1" showErrorMessage="1" sqref="B22:C22" xr:uid="{F1FC9A83-6D90-4CAF-A2CE-D82833190325}">
      <formula1>300</formula1>
    </dataValidation>
    <dataValidation showInputMessage="1" showErrorMessage="1" sqref="B39:C39 B41:C41" xr:uid="{81A027A3-16B4-451F-A6CA-3D6712DB7146}"/>
    <dataValidation type="custom" showInputMessage="1" showErrorMessage="1" sqref="C14" xr:uid="{78F68548-827A-4C07-99D6-4978D4E526F3}">
      <formula1>AND(ISNUMBER(C14),C13="Available",C14&gt;=0, MOD(C14,1)=0)</formula1>
    </dataValidation>
    <dataValidation type="custom" showInputMessage="1" showErrorMessage="1" sqref="B14" xr:uid="{3098E12B-07B9-46A3-A551-CF63153BDB97}">
      <formula1>AND(ISNUMBER(B14), B13="Available",B14&gt;=0, MOD(B14,1)=0)</formula1>
    </dataValidation>
    <dataValidation type="list" showInputMessage="1" showErrorMessage="1" sqref="B24:C24 B36:C36 B16:C16" xr:uid="{D78BF749-B12D-4743-A527-133071FF4068}">
      <formula1>"Available, Not available"</formula1>
    </dataValidation>
    <dataValidation showDropDown="1" showInputMessage="1" showErrorMessage="1" sqref="B30:C30" xr:uid="{A09F37AC-48D0-40ED-BC03-28E59E860FA3}"/>
    <dataValidation type="list" showInputMessage="1" showErrorMessage="1" sqref="B33:C33" xr:uid="{C6407895-E5FA-4D1E-BCB3-C437E34ECC40}">
      <formula1>"Yes, No"</formula1>
    </dataValidation>
    <dataValidation type="custom" showInputMessage="1" showErrorMessage="1" sqref="B17:C19" xr:uid="{4D9956CC-2CD4-404A-8BDB-D6ADF369E9E2}">
      <formula1>AND(ISNUMBER(B17), B$16="Available",B17&gt;0, MOD(B17,1)=0)</formula1>
    </dataValidation>
    <dataValidation type="custom" showInputMessage="1" showErrorMessage="1" sqref="B25:C27" xr:uid="{3CA4E887-628A-4628-B23E-0E005911FB52}">
      <formula1>AND(ISNUMBER(B25), B$24="Available",B25&gt;0, MOD(B25,1)=0)</formula1>
    </dataValidation>
    <dataValidation type="custom" showInputMessage="1" showErrorMessage="1" sqref="B28:C28" xr:uid="{529E69BC-BA05-45F9-B89C-336AF3327E67}">
      <formula1>AND(LEN(B28)&lt;255, B24="Available")</formula1>
    </dataValidation>
    <dataValidation type="custom" showInputMessage="1" showErrorMessage="1" sqref="B31:C31" xr:uid="{D588AF9F-E287-4C0B-BB73-109BCFE2D040}">
      <formula1>AND(LEN(B31)&lt;255, OR(G29=TRUE,G30=TRUE,G31=TRUE))</formula1>
    </dataValidation>
    <dataValidation type="custom" showInputMessage="1" showErrorMessage="1" sqref="B34:C34" xr:uid="{25ADFC72-AA17-4E41-AFA9-A84E65E54ED9}">
      <formula1>AND(LEN(B34)&lt;255, B33="Yes")</formula1>
    </dataValidation>
    <dataValidation type="custom" showInputMessage="1" showErrorMessage="1" sqref="B37:C37" xr:uid="{7E8E7254-C73A-489B-B800-3BB0493A967F}">
      <formula1>AND(LEN(B37)&lt;255, B36="Available")</formula1>
    </dataValidation>
    <dataValidation type="whole" showInputMessage="1" showErrorMessage="1" sqref="B40 B42" xr:uid="{260A831F-E364-4614-B45E-9EE9F29E056B}">
      <formula1>1</formula1>
      <formula2>100000</formula2>
    </dataValidation>
  </dataValidations>
  <pageMargins left="0.7" right="0.7" top="0.75" bottom="0.75" header="0.3" footer="0.3"/>
  <pageSetup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1</xdr:col>
                    <xdr:colOff>63500</xdr:colOff>
                    <xdr:row>29</xdr:row>
                    <xdr:rowOff>25400</xdr:rowOff>
                  </from>
                  <to>
                    <xdr:col>1</xdr:col>
                    <xdr:colOff>1384300</xdr:colOff>
                    <xdr:row>29</xdr:row>
                    <xdr:rowOff>342900</xdr:rowOff>
                  </to>
                </anchor>
              </controlPr>
            </control>
          </mc:Choice>
        </mc:AlternateContent>
        <mc:AlternateContent xmlns:mc="http://schemas.openxmlformats.org/markup-compatibility/2006">
          <mc:Choice Requires="x14">
            <control shapeId="2053" r:id="rId5" name="Check Box 5">
              <controlPr locked="0" defaultSize="0" autoFill="0" autoLine="0" autoPict="0">
                <anchor moveWithCells="1">
                  <from>
                    <xdr:col>1</xdr:col>
                    <xdr:colOff>63500</xdr:colOff>
                    <xdr:row>29</xdr:row>
                    <xdr:rowOff>279400</xdr:rowOff>
                  </from>
                  <to>
                    <xdr:col>1</xdr:col>
                    <xdr:colOff>1384300</xdr:colOff>
                    <xdr:row>29</xdr:row>
                    <xdr:rowOff>596900</xdr:rowOff>
                  </to>
                </anchor>
              </controlPr>
            </control>
          </mc:Choice>
        </mc:AlternateContent>
        <mc:AlternateContent xmlns:mc="http://schemas.openxmlformats.org/markup-compatibility/2006">
          <mc:Choice Requires="x14">
            <control shapeId="2054" r:id="rId6" name="Check Box 6">
              <controlPr locked="0" defaultSize="0" autoFill="0" autoLine="0" autoPict="0">
                <anchor moveWithCells="1">
                  <from>
                    <xdr:col>1</xdr:col>
                    <xdr:colOff>63500</xdr:colOff>
                    <xdr:row>29</xdr:row>
                    <xdr:rowOff>533400</xdr:rowOff>
                  </from>
                  <to>
                    <xdr:col>1</xdr:col>
                    <xdr:colOff>1524000</xdr:colOff>
                    <xdr:row>30</xdr:row>
                    <xdr:rowOff>25400</xdr:rowOff>
                  </to>
                </anchor>
              </controlPr>
            </control>
          </mc:Choice>
        </mc:AlternateContent>
        <mc:AlternateContent xmlns:mc="http://schemas.openxmlformats.org/markup-compatibility/2006">
          <mc:Choice Requires="x14">
            <control shapeId="2055" r:id="rId7" name="Check Box 7">
              <controlPr locked="0" defaultSize="0" autoFill="0" autoLine="0" autoPict="0">
                <anchor moveWithCells="1">
                  <from>
                    <xdr:col>2</xdr:col>
                    <xdr:colOff>88900</xdr:colOff>
                    <xdr:row>29</xdr:row>
                    <xdr:rowOff>25400</xdr:rowOff>
                  </from>
                  <to>
                    <xdr:col>2</xdr:col>
                    <xdr:colOff>1422400</xdr:colOff>
                    <xdr:row>29</xdr:row>
                    <xdr:rowOff>342900</xdr:rowOff>
                  </to>
                </anchor>
              </controlPr>
            </control>
          </mc:Choice>
        </mc:AlternateContent>
        <mc:AlternateContent xmlns:mc="http://schemas.openxmlformats.org/markup-compatibility/2006">
          <mc:Choice Requires="x14">
            <control shapeId="2056" r:id="rId8" name="Check Box 8">
              <controlPr locked="0" defaultSize="0" autoFill="0" autoLine="0" autoPict="0">
                <anchor moveWithCells="1">
                  <from>
                    <xdr:col>2</xdr:col>
                    <xdr:colOff>88900</xdr:colOff>
                    <xdr:row>29</xdr:row>
                    <xdr:rowOff>279400</xdr:rowOff>
                  </from>
                  <to>
                    <xdr:col>2</xdr:col>
                    <xdr:colOff>1422400</xdr:colOff>
                    <xdr:row>29</xdr:row>
                    <xdr:rowOff>596900</xdr:rowOff>
                  </to>
                </anchor>
              </controlPr>
            </control>
          </mc:Choice>
        </mc:AlternateContent>
        <mc:AlternateContent xmlns:mc="http://schemas.openxmlformats.org/markup-compatibility/2006">
          <mc:Choice Requires="x14">
            <control shapeId="2057" r:id="rId9" name="Check Box 9">
              <controlPr locked="0" defaultSize="0" autoFill="0" autoLine="0" autoPict="0">
                <anchor moveWithCells="1">
                  <from>
                    <xdr:col>2</xdr:col>
                    <xdr:colOff>88900</xdr:colOff>
                    <xdr:row>29</xdr:row>
                    <xdr:rowOff>533400</xdr:rowOff>
                  </from>
                  <to>
                    <xdr:col>2</xdr:col>
                    <xdr:colOff>1549400</xdr:colOff>
                    <xdr:row>30</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83F7-DF93-4A8C-A8D8-B3BE09192463}">
  <sheetPr codeName="Sheet3">
    <pageSetUpPr fitToPage="1"/>
  </sheetPr>
  <dimension ref="A2:N65"/>
  <sheetViews>
    <sheetView showGridLines="0" zoomScale="90" zoomScaleNormal="90" workbookViewId="0">
      <selection activeCell="A4" sqref="A4:E4"/>
    </sheetView>
  </sheetViews>
  <sheetFormatPr baseColWidth="10" defaultColWidth="8.83203125" defaultRowHeight="15" x14ac:dyDescent="0.2"/>
  <cols>
    <col min="1" max="1" width="3.1640625" style="66" customWidth="1"/>
    <col min="2" max="2" width="48.33203125" style="45" customWidth="1"/>
    <col min="3" max="3" width="96.1640625" style="67" customWidth="1"/>
    <col min="4" max="4" width="66.83203125" style="119" customWidth="1"/>
    <col min="5" max="5" width="2.1640625" style="67" customWidth="1"/>
    <col min="6" max="6" width="8.83203125" style="46" customWidth="1"/>
    <col min="7" max="8" width="8.83203125" style="46" hidden="1" customWidth="1"/>
    <col min="9" max="9" width="13" style="46" hidden="1" customWidth="1"/>
    <col min="10" max="14" width="8.83203125" style="46" hidden="1" customWidth="1"/>
    <col min="15" max="15" width="8.83203125" style="46" customWidth="1"/>
    <col min="16" max="16384" width="8.83203125" style="46"/>
  </cols>
  <sheetData>
    <row r="2" spans="1:11" ht="46.25" customHeight="1" x14ac:dyDescent="0.2">
      <c r="A2" s="188" t="s">
        <v>180</v>
      </c>
      <c r="B2" s="189"/>
      <c r="C2" s="189"/>
      <c r="D2" s="189"/>
      <c r="E2" s="189"/>
    </row>
    <row r="3" spans="1:11" ht="14.5" customHeight="1" x14ac:dyDescent="0.2"/>
    <row r="4" spans="1:11" ht="25.5" customHeight="1" x14ac:dyDescent="0.2">
      <c r="A4" s="209" t="s">
        <v>184</v>
      </c>
      <c r="B4" s="210"/>
      <c r="C4" s="210"/>
      <c r="D4" s="211"/>
      <c r="E4" s="212"/>
    </row>
    <row r="5" spans="1:11" s="48" customFormat="1" ht="17" customHeight="1" x14ac:dyDescent="0.2">
      <c r="A5" s="70" t="s">
        <v>87</v>
      </c>
      <c r="B5" s="71" t="s">
        <v>88</v>
      </c>
      <c r="C5" s="71" t="s">
        <v>89</v>
      </c>
      <c r="D5" s="213" t="s">
        <v>2</v>
      </c>
      <c r="E5" s="214"/>
    </row>
    <row r="6" spans="1:11" ht="31.75" customHeight="1" x14ac:dyDescent="0.2">
      <c r="A6" s="194">
        <v>1</v>
      </c>
      <c r="B6" s="206" t="s">
        <v>280</v>
      </c>
      <c r="C6" s="42" t="s">
        <v>278</v>
      </c>
      <c r="D6" s="117"/>
      <c r="E6" s="7" t="str">
        <f t="shared" ref="E6:E12" si="0">HYPERLINK("#"&amp;ADDRESS(ROW(),COLUMN()-1),CHAR(128))</f>
        <v>€</v>
      </c>
      <c r="I6" s="46" t="s">
        <v>90</v>
      </c>
      <c r="J6" s="46" t="str">
        <f>IF(AND(D7="",D8="",D9="",D10="",D11="",D12=""),"No","")</f>
        <v>No</v>
      </c>
    </row>
    <row r="7" spans="1:11" ht="16.5" customHeight="1" x14ac:dyDescent="0.2">
      <c r="A7" s="195"/>
      <c r="B7" s="207"/>
      <c r="C7" s="43" t="s">
        <v>92</v>
      </c>
      <c r="D7" s="121"/>
      <c r="E7" s="8" t="str">
        <f t="shared" si="0"/>
        <v>€</v>
      </c>
      <c r="I7" s="46" t="str">
        <f>IF($D$6=I$6,"Yes", "")</f>
        <v/>
      </c>
    </row>
    <row r="8" spans="1:11" ht="16.5" customHeight="1" x14ac:dyDescent="0.2">
      <c r="A8" s="195"/>
      <c r="B8" s="207"/>
      <c r="C8" s="15" t="s">
        <v>93</v>
      </c>
      <c r="D8" s="121"/>
      <c r="E8" s="8" t="str">
        <f t="shared" si="0"/>
        <v>€</v>
      </c>
      <c r="I8" s="46" t="str">
        <f>IF($D$6=I$6,"No", "")</f>
        <v/>
      </c>
    </row>
    <row r="9" spans="1:11" ht="16.5" customHeight="1" x14ac:dyDescent="0.2">
      <c r="A9" s="195"/>
      <c r="B9" s="207"/>
      <c r="C9" s="15" t="s">
        <v>94</v>
      </c>
      <c r="D9" s="121"/>
      <c r="E9" s="8" t="str">
        <f t="shared" si="0"/>
        <v>€</v>
      </c>
    </row>
    <row r="10" spans="1:11" ht="16.5" customHeight="1" x14ac:dyDescent="0.2">
      <c r="A10" s="195"/>
      <c r="B10" s="207"/>
      <c r="C10" s="15" t="s">
        <v>95</v>
      </c>
      <c r="D10" s="121"/>
      <c r="E10" s="8" t="str">
        <f t="shared" si="0"/>
        <v>€</v>
      </c>
    </row>
    <row r="11" spans="1:11" ht="16.5" customHeight="1" x14ac:dyDescent="0.2">
      <c r="A11" s="195"/>
      <c r="B11" s="207"/>
      <c r="C11" s="15" t="s">
        <v>96</v>
      </c>
      <c r="D11" s="121"/>
      <c r="E11" s="8" t="str">
        <f t="shared" si="0"/>
        <v>€</v>
      </c>
    </row>
    <row r="12" spans="1:11" ht="16.5" customHeight="1" x14ac:dyDescent="0.2">
      <c r="A12" s="195"/>
      <c r="B12" s="207"/>
      <c r="C12" s="15" t="s">
        <v>97</v>
      </c>
      <c r="D12" s="121"/>
      <c r="E12" s="9" t="str">
        <f t="shared" si="0"/>
        <v>€</v>
      </c>
    </row>
    <row r="13" spans="1:11" ht="75" customHeight="1" x14ac:dyDescent="0.2">
      <c r="A13" s="196"/>
      <c r="B13" s="208"/>
      <c r="C13" s="15" t="s">
        <v>291</v>
      </c>
      <c r="D13" s="190"/>
      <c r="E13" s="191"/>
    </row>
    <row r="14" spans="1:11" ht="16.5" customHeight="1" x14ac:dyDescent="0.2">
      <c r="A14" s="73"/>
      <c r="B14" s="74"/>
      <c r="C14" s="72"/>
      <c r="D14" s="192"/>
      <c r="E14" s="193"/>
      <c r="I14" s="46" t="s">
        <v>90</v>
      </c>
      <c r="J14" s="46" t="str">
        <f>IF(D17="","No","")</f>
        <v>No</v>
      </c>
    </row>
    <row r="15" spans="1:11" ht="16.5" customHeight="1" x14ac:dyDescent="0.2">
      <c r="A15" s="194">
        <v>2</v>
      </c>
      <c r="B15" s="197" t="s">
        <v>281</v>
      </c>
      <c r="C15" s="37" t="s">
        <v>98</v>
      </c>
      <c r="D15" s="121"/>
      <c r="E15" s="7" t="str">
        <f>HYPERLINK("#"&amp;ADDRESS(ROW(),COLUMN()-1),CHAR(128))</f>
        <v>€</v>
      </c>
      <c r="I15" s="46" t="str">
        <f>IF($D$16=I$14, "Full time","")</f>
        <v/>
      </c>
      <c r="K15" s="46" t="s">
        <v>99</v>
      </c>
    </row>
    <row r="16" spans="1:11" ht="16.5" customHeight="1" x14ac:dyDescent="0.2">
      <c r="A16" s="195"/>
      <c r="B16" s="198"/>
      <c r="C16" s="37" t="s">
        <v>206</v>
      </c>
      <c r="D16" s="121"/>
      <c r="E16" s="8" t="str">
        <f>HYPERLINK("#"&amp;ADDRESS(ROW(),COLUMN()-1),CHAR(128))</f>
        <v>€</v>
      </c>
      <c r="I16" s="46" t="str">
        <f>IF($D$16=I$14, "Part time","")</f>
        <v/>
      </c>
      <c r="K16" s="46" t="s">
        <v>100</v>
      </c>
    </row>
    <row r="17" spans="1:11" ht="16.5" customHeight="1" x14ac:dyDescent="0.2">
      <c r="A17" s="195"/>
      <c r="B17" s="198"/>
      <c r="C17" s="37" t="s">
        <v>172</v>
      </c>
      <c r="D17" s="121"/>
      <c r="E17" s="8" t="str">
        <f>HYPERLINK("#"&amp;ADDRESS(ROW(),COLUMN()-1),CHAR(128))</f>
        <v>€</v>
      </c>
      <c r="K17" s="46" t="s">
        <v>101</v>
      </c>
    </row>
    <row r="18" spans="1:11" ht="75" customHeight="1" x14ac:dyDescent="0.2">
      <c r="A18" s="196"/>
      <c r="B18" s="199"/>
      <c r="C18" s="15" t="s">
        <v>291</v>
      </c>
      <c r="D18" s="190"/>
      <c r="E18" s="191"/>
    </row>
    <row r="19" spans="1:11" ht="16.5" customHeight="1" x14ac:dyDescent="0.2">
      <c r="A19" s="73"/>
      <c r="B19" s="74"/>
      <c r="C19" s="72"/>
      <c r="D19" s="192"/>
      <c r="E19" s="193"/>
      <c r="I19" s="46" t="s">
        <v>90</v>
      </c>
      <c r="J19" s="46" t="s">
        <v>91</v>
      </c>
    </row>
    <row r="20" spans="1:11" ht="16.5" customHeight="1" x14ac:dyDescent="0.2">
      <c r="A20" s="194">
        <v>3</v>
      </c>
      <c r="B20" s="200" t="s">
        <v>112</v>
      </c>
      <c r="C20" s="15" t="s">
        <v>123</v>
      </c>
      <c r="D20" s="122"/>
      <c r="E20" s="8" t="str">
        <f>HYPERLINK("#"&amp;ADDRESS(ROW(),COLUMN()-1),CHAR(128))</f>
        <v>€</v>
      </c>
      <c r="I20" s="46" t="s">
        <v>90</v>
      </c>
      <c r="J20" s="46" t="str">
        <f>IF(D22="","No","")</f>
        <v>No</v>
      </c>
      <c r="K20" s="46" t="str">
        <f>IF(OR(D$20="Yes",D$21="Yes"),"Less than 50%","")</f>
        <v/>
      </c>
    </row>
    <row r="21" spans="1:11" ht="16.5" customHeight="1" x14ac:dyDescent="0.2">
      <c r="A21" s="195"/>
      <c r="B21" s="201"/>
      <c r="C21" s="15" t="s">
        <v>160</v>
      </c>
      <c r="D21" s="122"/>
      <c r="E21" s="8" t="str">
        <f>HYPERLINK("#"&amp;ADDRESS(ROW(),COLUMN()-1),CHAR(128))</f>
        <v>€</v>
      </c>
      <c r="I21" s="46" t="str">
        <f>IF($D$21=I$20, "Online","")</f>
        <v/>
      </c>
      <c r="K21" s="46" t="str">
        <f>IF(OR(D$20="Yes",D$21="Yes"),"50% to 80%","")</f>
        <v/>
      </c>
    </row>
    <row r="22" spans="1:11" ht="16.5" customHeight="1" x14ac:dyDescent="0.2">
      <c r="A22" s="195"/>
      <c r="B22" s="201"/>
      <c r="C22" s="15" t="s">
        <v>173</v>
      </c>
      <c r="D22" s="123"/>
      <c r="E22" s="10" t="str">
        <f>HYPERLINK("#"&amp;ADDRESS(ROW(),COLUMN()-1),CHAR(128))</f>
        <v>€</v>
      </c>
      <c r="I22" s="46" t="str">
        <f>IF($D$21=I$20, "Face to face","")</f>
        <v/>
      </c>
      <c r="K22" s="46" t="str">
        <f>IF(OR(D$20="Yes",D$21="Yes"),"Greater than 80%","")</f>
        <v/>
      </c>
    </row>
    <row r="23" spans="1:11" ht="16.5" customHeight="1" x14ac:dyDescent="0.2">
      <c r="A23" s="195"/>
      <c r="B23" s="201"/>
      <c r="C23" s="15" t="s">
        <v>174</v>
      </c>
      <c r="D23" s="124"/>
      <c r="E23" s="10" t="str">
        <f>HYPERLINK("#"&amp;ADDRESS(ROW(),COLUMN()-1),CHAR(128))</f>
        <v>€</v>
      </c>
      <c r="I23" s="46" t="str">
        <f>IF($D$21=I$20, "Hybrid","")</f>
        <v/>
      </c>
    </row>
    <row r="24" spans="1:11" ht="75" customHeight="1" x14ac:dyDescent="0.2">
      <c r="A24" s="196"/>
      <c r="B24" s="202"/>
      <c r="C24" s="15" t="s">
        <v>291</v>
      </c>
      <c r="D24" s="190"/>
      <c r="E24" s="191"/>
    </row>
    <row r="25" spans="1:11" ht="16.5" customHeight="1" x14ac:dyDescent="0.2">
      <c r="A25" s="73"/>
      <c r="B25" s="74"/>
      <c r="C25" s="72"/>
      <c r="D25" s="192"/>
      <c r="E25" s="193"/>
    </row>
    <row r="26" spans="1:11" ht="16.5" customHeight="1" x14ac:dyDescent="0.2">
      <c r="A26" s="194">
        <v>4</v>
      </c>
      <c r="B26" s="200" t="s">
        <v>102</v>
      </c>
      <c r="C26" s="37" t="s">
        <v>120</v>
      </c>
      <c r="D26" s="121"/>
      <c r="E26" s="7" t="str">
        <f>HYPERLINK("#"&amp;ADDRESS(ROW(),COLUMN()-1),CHAR(128))</f>
        <v>€</v>
      </c>
      <c r="I26" s="46" t="s">
        <v>90</v>
      </c>
      <c r="J26" s="46" t="str">
        <f>IF(D28="","No","")</f>
        <v>No</v>
      </c>
    </row>
    <row r="27" spans="1:11" ht="16.5" customHeight="1" x14ac:dyDescent="0.2">
      <c r="A27" s="195"/>
      <c r="B27" s="201"/>
      <c r="C27" s="37" t="s">
        <v>103</v>
      </c>
      <c r="D27" s="121"/>
      <c r="E27" s="8" t="str">
        <f>HYPERLINK("#"&amp;ADDRESS(ROW(),COLUMN()-1),CHAR(128))</f>
        <v>€</v>
      </c>
      <c r="I27" s="46" t="str">
        <f>IF($D27="Yes","Yes","")</f>
        <v/>
      </c>
      <c r="J27" s="46" t="str">
        <f>IF($D27="Yes","No","")</f>
        <v/>
      </c>
    </row>
    <row r="28" spans="1:11" ht="16.5" customHeight="1" x14ac:dyDescent="0.2">
      <c r="A28" s="195"/>
      <c r="B28" s="201"/>
      <c r="C28" s="37" t="s">
        <v>113</v>
      </c>
      <c r="D28" s="121"/>
      <c r="E28" s="8" t="str">
        <f>HYPERLINK("#"&amp;ADDRESS(ROW(),COLUMN()-1),CHAR(128))</f>
        <v>€</v>
      </c>
    </row>
    <row r="29" spans="1:11" ht="75" customHeight="1" x14ac:dyDescent="0.2">
      <c r="A29" s="196"/>
      <c r="B29" s="202"/>
      <c r="C29" s="15" t="s">
        <v>291</v>
      </c>
      <c r="D29" s="190"/>
      <c r="E29" s="191"/>
    </row>
    <row r="30" spans="1:11" ht="16.5" customHeight="1" x14ac:dyDescent="0.2">
      <c r="A30" s="73"/>
      <c r="B30" s="74"/>
      <c r="C30" s="72"/>
      <c r="D30" s="192"/>
      <c r="E30" s="193"/>
    </row>
    <row r="31" spans="1:11" ht="16.5" customHeight="1" x14ac:dyDescent="0.2">
      <c r="A31" s="194">
        <v>5</v>
      </c>
      <c r="B31" s="203" t="s">
        <v>104</v>
      </c>
      <c r="C31" s="15" t="s">
        <v>105</v>
      </c>
      <c r="D31" s="121"/>
      <c r="E31" s="8" t="str">
        <f>HYPERLINK("#"&amp;ADDRESS(ROW(),COLUMN()-1),CHAR(128))</f>
        <v>€</v>
      </c>
      <c r="I31" s="46" t="s">
        <v>90</v>
      </c>
      <c r="J31" s="46" t="s">
        <v>91</v>
      </c>
    </row>
    <row r="32" spans="1:11" ht="16.5" customHeight="1" x14ac:dyDescent="0.2">
      <c r="A32" s="195"/>
      <c r="B32" s="204"/>
      <c r="C32" s="37" t="s">
        <v>204</v>
      </c>
      <c r="D32" s="217"/>
      <c r="E32" s="218"/>
      <c r="I32" s="46" t="str">
        <f>IF($D$31=I31,"Regular resources","")</f>
        <v/>
      </c>
    </row>
    <row r="33" spans="1:13" ht="16.5" customHeight="1" x14ac:dyDescent="0.2">
      <c r="A33" s="195"/>
      <c r="B33" s="204"/>
      <c r="C33" s="37" t="s">
        <v>283</v>
      </c>
      <c r="D33" s="219"/>
      <c r="E33" s="220"/>
    </row>
    <row r="34" spans="1:13" ht="16.5" customHeight="1" x14ac:dyDescent="0.2">
      <c r="A34" s="195"/>
      <c r="B34" s="204"/>
      <c r="C34" s="37" t="s">
        <v>284</v>
      </c>
      <c r="D34" s="219"/>
      <c r="E34" s="220"/>
    </row>
    <row r="35" spans="1:13" ht="16.5" customHeight="1" x14ac:dyDescent="0.2">
      <c r="A35" s="195"/>
      <c r="B35" s="204"/>
      <c r="C35" s="37" t="s">
        <v>285</v>
      </c>
      <c r="D35" s="219"/>
      <c r="E35" s="220"/>
    </row>
    <row r="36" spans="1:13" ht="16.5" customHeight="1" x14ac:dyDescent="0.2">
      <c r="A36" s="195"/>
      <c r="B36" s="204"/>
      <c r="C36" s="37" t="s">
        <v>286</v>
      </c>
      <c r="D36" s="219"/>
      <c r="E36" s="220"/>
    </row>
    <row r="37" spans="1:13" ht="16.5" customHeight="1" x14ac:dyDescent="0.2">
      <c r="A37" s="195"/>
      <c r="B37" s="204"/>
      <c r="C37" s="37" t="s">
        <v>287</v>
      </c>
      <c r="D37" s="219"/>
      <c r="E37" s="220"/>
    </row>
    <row r="38" spans="1:13" ht="75" customHeight="1" x14ac:dyDescent="0.2">
      <c r="A38" s="196"/>
      <c r="B38" s="205"/>
      <c r="C38" s="15" t="s">
        <v>291</v>
      </c>
      <c r="D38" s="190"/>
      <c r="E38" s="191"/>
      <c r="I38" s="46" t="str">
        <f>IF($D$31=I31,"Extrabudgetary","")</f>
        <v/>
      </c>
    </row>
    <row r="39" spans="1:13" ht="16.5" customHeight="1" x14ac:dyDescent="0.2">
      <c r="A39" s="73"/>
      <c r="B39" s="74"/>
      <c r="C39" s="72"/>
      <c r="D39" s="192"/>
      <c r="E39" s="193"/>
      <c r="I39" s="46" t="str">
        <f>IF($D$31=I31,"Voluntary contributions","")</f>
        <v/>
      </c>
    </row>
    <row r="40" spans="1:13" ht="16.5" customHeight="1" x14ac:dyDescent="0.2">
      <c r="A40" s="194">
        <v>6</v>
      </c>
      <c r="B40" s="206" t="s">
        <v>282</v>
      </c>
      <c r="C40" s="15" t="s">
        <v>106</v>
      </c>
      <c r="D40" s="125"/>
      <c r="E40" s="8" t="str">
        <f>HYPERLINK("#"&amp;ADDRESS(ROW(),COLUMN()-1),CHAR(128))</f>
        <v>€</v>
      </c>
      <c r="I40" s="46" t="str">
        <f>IF($D$31=I31,"Mixed","")</f>
        <v/>
      </c>
    </row>
    <row r="41" spans="1:13" ht="15" customHeight="1" x14ac:dyDescent="0.2">
      <c r="A41" s="195"/>
      <c r="B41" s="207"/>
      <c r="C41" s="15" t="s">
        <v>107</v>
      </c>
      <c r="D41" s="118"/>
      <c r="E41" s="10" t="str">
        <f>HYPERLINK("#"&amp;ADDRESS(ROW(),COLUMN()-1),CHAR(128))</f>
        <v>€</v>
      </c>
      <c r="I41" s="46" t="str">
        <f>IF($D$31=I31,"Other","")</f>
        <v/>
      </c>
    </row>
    <row r="42" spans="1:13" ht="75" customHeight="1" x14ac:dyDescent="0.2">
      <c r="A42" s="195"/>
      <c r="B42" s="207"/>
      <c r="C42" s="15" t="s">
        <v>292</v>
      </c>
      <c r="D42" s="190"/>
      <c r="E42" s="191"/>
      <c r="L42" s="46" t="s">
        <v>90</v>
      </c>
      <c r="M42" s="46" t="str">
        <f>IF(D41="","No","")</f>
        <v>No</v>
      </c>
    </row>
    <row r="43" spans="1:13" ht="75" customHeight="1" x14ac:dyDescent="0.2">
      <c r="A43" s="195"/>
      <c r="B43" s="207"/>
      <c r="C43" s="15" t="s">
        <v>293</v>
      </c>
      <c r="D43" s="190"/>
      <c r="E43" s="191"/>
      <c r="L43" s="46" t="str">
        <f>IF($D$40=L42,"recruitment","")</f>
        <v/>
      </c>
    </row>
    <row r="44" spans="1:13" ht="22.25" customHeight="1" x14ac:dyDescent="0.2">
      <c r="A44" s="195"/>
      <c r="B44" s="207"/>
      <c r="C44" s="43" t="s">
        <v>161</v>
      </c>
      <c r="D44" s="126"/>
      <c r="E44" s="10" t="str">
        <f>HYPERLINK("#"&amp;ADDRESS(ROW(),COLUMN()-1),CHAR(128))</f>
        <v>€</v>
      </c>
      <c r="L44" s="46" t="str">
        <f>IF($D$40=L42,"administration","")</f>
        <v/>
      </c>
    </row>
    <row r="45" spans="1:13" ht="75" customHeight="1" x14ac:dyDescent="0.2">
      <c r="A45" s="196"/>
      <c r="B45" s="208"/>
      <c r="C45" s="15" t="s">
        <v>291</v>
      </c>
      <c r="D45" s="190"/>
      <c r="E45" s="191"/>
      <c r="L45" s="46" t="str">
        <f>IF($D$40=L42,"both","")</f>
        <v/>
      </c>
    </row>
    <row r="46" spans="1:13" ht="16.5" customHeight="1" x14ac:dyDescent="0.2">
      <c r="A46" s="73"/>
      <c r="B46" s="74"/>
      <c r="C46" s="72"/>
      <c r="D46" s="192"/>
      <c r="E46" s="193"/>
      <c r="I46" s="46" t="s">
        <v>109</v>
      </c>
    </row>
    <row r="47" spans="1:13" ht="30.5" customHeight="1" x14ac:dyDescent="0.2">
      <c r="A47" s="194">
        <v>7</v>
      </c>
      <c r="B47" s="203" t="s">
        <v>108</v>
      </c>
      <c r="C47" s="43" t="s">
        <v>215</v>
      </c>
      <c r="D47" s="118"/>
      <c r="E47" s="10" t="str">
        <f>HYPERLINK("#"&amp;ADDRESS(ROW(),COLUMN()-1),CHAR(128))</f>
        <v>€</v>
      </c>
      <c r="I47" s="46" t="s">
        <v>216</v>
      </c>
    </row>
    <row r="48" spans="1:13" ht="75" customHeight="1" x14ac:dyDescent="0.2">
      <c r="A48" s="196"/>
      <c r="B48" s="205"/>
      <c r="C48" s="15" t="s">
        <v>291</v>
      </c>
      <c r="D48" s="190"/>
      <c r="E48" s="191"/>
      <c r="I48" s="46" t="s">
        <v>110</v>
      </c>
    </row>
    <row r="49" spans="1:9" ht="17.5" customHeight="1" x14ac:dyDescent="0.2">
      <c r="A49" s="73"/>
      <c r="B49" s="74"/>
      <c r="C49" s="72"/>
      <c r="D49" s="192"/>
      <c r="E49" s="193"/>
      <c r="I49" s="46" t="s">
        <v>111</v>
      </c>
    </row>
    <row r="50" spans="1:9" ht="13.25" customHeight="1" x14ac:dyDescent="0.2">
      <c r="B50" s="68"/>
      <c r="C50" s="69"/>
      <c r="E50" s="69"/>
    </row>
    <row r="51" spans="1:9" ht="37.25" customHeight="1" x14ac:dyDescent="0.2">
      <c r="A51" s="19"/>
      <c r="B51" s="20"/>
      <c r="C51" s="21"/>
      <c r="D51" s="120"/>
      <c r="E51" s="21"/>
    </row>
    <row r="52" spans="1:9" ht="35" customHeight="1" x14ac:dyDescent="0.2">
      <c r="B52" s="68"/>
      <c r="C52" s="69"/>
      <c r="E52" s="69"/>
    </row>
    <row r="53" spans="1:9" ht="20" customHeight="1" x14ac:dyDescent="0.2">
      <c r="B53" s="68"/>
      <c r="C53" s="69"/>
      <c r="E53" s="69"/>
    </row>
    <row r="54" spans="1:9" ht="35" customHeight="1" x14ac:dyDescent="0.2">
      <c r="B54" s="68"/>
      <c r="E54" s="69"/>
    </row>
    <row r="55" spans="1:9" ht="20" customHeight="1" x14ac:dyDescent="0.2">
      <c r="B55" s="68"/>
      <c r="C55" s="69"/>
      <c r="E55" s="69"/>
    </row>
    <row r="56" spans="1:9" ht="35" customHeight="1" x14ac:dyDescent="0.2">
      <c r="B56" s="68"/>
      <c r="E56" s="69"/>
    </row>
    <row r="57" spans="1:9" ht="20" customHeight="1" x14ac:dyDescent="0.2">
      <c r="B57" s="68"/>
      <c r="C57" s="69"/>
      <c r="E57" s="69"/>
    </row>
    <row r="58" spans="1:9" ht="35" customHeight="1" x14ac:dyDescent="0.2">
      <c r="B58" s="68"/>
      <c r="E58" s="69"/>
    </row>
    <row r="59" spans="1:9" ht="20" customHeight="1" x14ac:dyDescent="0.2">
      <c r="B59" s="68"/>
      <c r="C59" s="69"/>
      <c r="E59" s="69"/>
    </row>
    <row r="60" spans="1:9" ht="35" customHeight="1" x14ac:dyDescent="0.2">
      <c r="B60" s="68"/>
      <c r="E60" s="69"/>
    </row>
    <row r="61" spans="1:9" ht="20" customHeight="1" x14ac:dyDescent="0.2">
      <c r="B61" s="68"/>
      <c r="C61" s="69"/>
      <c r="E61" s="69"/>
    </row>
    <row r="62" spans="1:9" ht="21.5" customHeight="1" x14ac:dyDescent="0.2">
      <c r="B62" s="68"/>
    </row>
    <row r="63" spans="1:9" ht="21.5" customHeight="1" x14ac:dyDescent="0.2">
      <c r="B63" s="68"/>
      <c r="D63" s="215"/>
      <c r="E63" s="216"/>
    </row>
    <row r="64" spans="1:9" ht="16.5" customHeight="1" x14ac:dyDescent="0.2">
      <c r="D64" s="215"/>
      <c r="E64" s="216"/>
    </row>
    <row r="65" spans="4:5" ht="16.5" customHeight="1" x14ac:dyDescent="0.2">
      <c r="D65" s="215"/>
      <c r="E65" s="216"/>
    </row>
  </sheetData>
  <mergeCells count="42">
    <mergeCell ref="D30:E30"/>
    <mergeCell ref="D39:E39"/>
    <mergeCell ref="D63:E63"/>
    <mergeCell ref="D49:E49"/>
    <mergeCell ref="D46:E46"/>
    <mergeCell ref="D32:E32"/>
    <mergeCell ref="D33:E33"/>
    <mergeCell ref="D34:E34"/>
    <mergeCell ref="D35:E35"/>
    <mergeCell ref="D36:E36"/>
    <mergeCell ref="D37:E37"/>
    <mergeCell ref="B47:B48"/>
    <mergeCell ref="A47:A48"/>
    <mergeCell ref="D48:E48"/>
    <mergeCell ref="D64:E64"/>
    <mergeCell ref="D65:E65"/>
    <mergeCell ref="D14:E14"/>
    <mergeCell ref="D25:E25"/>
    <mergeCell ref="D18:E18"/>
    <mergeCell ref="D24:E24"/>
    <mergeCell ref="D29:E29"/>
    <mergeCell ref="A4:E4"/>
    <mergeCell ref="D5:E5"/>
    <mergeCell ref="A6:A13"/>
    <mergeCell ref="B6:B13"/>
    <mergeCell ref="D13:E13"/>
    <mergeCell ref="A2:E2"/>
    <mergeCell ref="D38:E38"/>
    <mergeCell ref="D45:E45"/>
    <mergeCell ref="D19:E19"/>
    <mergeCell ref="A15:A18"/>
    <mergeCell ref="B15:B18"/>
    <mergeCell ref="A20:A24"/>
    <mergeCell ref="B20:B24"/>
    <mergeCell ref="A26:A29"/>
    <mergeCell ref="B26:B29"/>
    <mergeCell ref="B31:B38"/>
    <mergeCell ref="A31:A38"/>
    <mergeCell ref="A40:A45"/>
    <mergeCell ref="B40:B45"/>
    <mergeCell ref="D42:E42"/>
    <mergeCell ref="D43:E43"/>
  </mergeCells>
  <dataValidations count="20">
    <dataValidation type="list" allowBlank="1" showInputMessage="1" showErrorMessage="1" sqref="D44" xr:uid="{E435CCCE-5BC5-4DC2-9CAB-FC9FAC8C769D}">
      <formula1>"Yes, No"</formula1>
    </dataValidation>
    <dataValidation type="list" showInputMessage="1" showErrorMessage="1" sqref="D15" xr:uid="{DA74B632-4DF2-4D7C-9A8A-C2AE4FC8133C}">
      <formula1>$K$15:$K$17</formula1>
    </dataValidation>
    <dataValidation type="list" showInputMessage="1" showErrorMessage="1" sqref="D31" xr:uid="{713D8440-484F-44E1-85BB-4F261B388CCB}">
      <formula1>$I$31:$J$31</formula1>
    </dataValidation>
    <dataValidation type="list" allowBlank="1" showInputMessage="1" showErrorMessage="1" sqref="D40" xr:uid="{3BF0893F-9472-4E39-AC16-83A6B051553E}">
      <formula1>$L$42:$M$42</formula1>
    </dataValidation>
    <dataValidation type="list" showInputMessage="1" showErrorMessage="1" sqref="D6" xr:uid="{A25F5EB1-0C7B-466F-B0A7-702429D993AA}">
      <formula1>$I$6:$J$6</formula1>
    </dataValidation>
    <dataValidation type="list" showInputMessage="1" showErrorMessage="1" sqref="D7:D12" xr:uid="{20BDAE95-41C1-4593-8A73-4B0668E1BF4C}">
      <formula1>$I$7:$I$8</formula1>
    </dataValidation>
    <dataValidation type="list" showInputMessage="1" showErrorMessage="1" sqref="D16" xr:uid="{612666D1-B56C-42C4-BECD-E4E4B246E242}">
      <formula1>$I$14:$J$14</formula1>
    </dataValidation>
    <dataValidation type="list" allowBlank="1" showInputMessage="1" showErrorMessage="1" sqref="D47" xr:uid="{AB5EE84F-D8AC-4895-B180-A036069FF98F}">
      <formula1>$I$46:$I$49</formula1>
    </dataValidation>
    <dataValidation type="list" showInputMessage="1" showErrorMessage="1" sqref="D21" xr:uid="{6751357B-43B9-47F6-8548-E6F792C8427A}">
      <formula1>$I$20:$J$20</formula1>
    </dataValidation>
    <dataValidation type="list" showInputMessage="1" showErrorMessage="1" sqref="D23" xr:uid="{9EBA1B5E-D6EB-4E96-B525-1D85F6F9AD84}">
      <formula1>$K$20:$K$22</formula1>
    </dataValidation>
    <dataValidation type="list" showInputMessage="1" showErrorMessage="1" sqref="D22" xr:uid="{A1071316-C8CA-42F9-85FB-A55C2CB02DB4}">
      <formula1>$I$21:$I$23</formula1>
    </dataValidation>
    <dataValidation type="list" showInputMessage="1" showErrorMessage="1" sqref="D17" xr:uid="{2F5C40B4-D4C3-44CC-848F-EF3D1B2BCCF2}">
      <formula1>$I$15:$I$16</formula1>
    </dataValidation>
    <dataValidation type="list" showInputMessage="1" showErrorMessage="1" sqref="D28" xr:uid="{AB296775-CDF2-4179-A06A-A248DBB5BB01}">
      <formula1>$I$27:$J$27</formula1>
    </dataValidation>
    <dataValidation type="textLength" operator="lessThan" allowBlank="1" showInputMessage="1" showErrorMessage="1" promptTitle="Remarks" prompt="Type your input here" sqref="D13:E13 D18:E18 D29:E29 D38:E38 D48:E48 D45:E45 D24:E24" xr:uid="{6D2358CC-298A-407D-822B-F5488AE28264}">
      <formula1>300</formula1>
    </dataValidation>
    <dataValidation type="list" showInputMessage="1" showErrorMessage="1" sqref="D27" xr:uid="{E7CFBE0C-271E-4B30-BEFD-5813DCEC3731}">
      <formula1>$I$26:$J$26</formula1>
    </dataValidation>
    <dataValidation type="list" showInputMessage="1" showErrorMessage="1" sqref="D41" xr:uid="{91AAC39D-45A0-47DF-80F5-13E802DABACD}">
      <formula1>$L$43:$L$45</formula1>
    </dataValidation>
    <dataValidation type="custom" operator="lessThan" allowBlank="1" showInputMessage="1" showErrorMessage="1" promptTitle="Remarks" prompt="Type your input here" sqref="D42:E43" xr:uid="{06288D98-3DF0-4909-B0E2-763FD0B683DF}">
      <formula1>AND(D$40="Yes",LEN(D42)&lt;=300)</formula1>
    </dataValidation>
    <dataValidation type="list" showInputMessage="1" showErrorMessage="1" sqref="D20" xr:uid="{157C700A-4446-4F1D-9E45-36B82E5A10CA}">
      <formula1>$I$19:$J$19</formula1>
    </dataValidation>
    <dataValidation type="list" showInputMessage="1" showErrorMessage="1" sqref="D26" xr:uid="{ACCA3C58-6FFD-4164-9E5C-119962A8722A}">
      <formula1>"Yes,No"</formula1>
    </dataValidation>
    <dataValidation type="custom" operator="lessThan" showInputMessage="1" showErrorMessage="1" promptTitle="Source of funds" prompt="Type your inputs here" sqref="D33:D37" xr:uid="{A32CF3C5-30B6-4F1C-AC1D-3B238DF6EDA5}">
      <formula1>AND(D$31="Yes",LEN(D33)&lt;50)</formula1>
    </dataValidation>
  </dataValidations>
  <pageMargins left="0.7" right="0.7" top="0.75" bottom="0.75" header="0.3" footer="0.3"/>
  <pageSetup scale="51"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CED50-5AD3-4B36-B2AE-7822097D8346}">
  <sheetPr codeName="Sheet4">
    <pageSetUpPr fitToPage="1"/>
  </sheetPr>
  <dimension ref="A2:BA30"/>
  <sheetViews>
    <sheetView showGridLines="0" tabSelected="1" topLeftCell="A2" zoomScale="66" zoomScaleNormal="100" workbookViewId="0">
      <selection activeCell="C35" sqref="C35"/>
    </sheetView>
  </sheetViews>
  <sheetFormatPr baseColWidth="10" defaultColWidth="8.83203125" defaultRowHeight="15" x14ac:dyDescent="0.2"/>
  <cols>
    <col min="1" max="1" width="43.1640625" style="77" customWidth="1"/>
    <col min="2" max="2" width="9" style="77" customWidth="1"/>
    <col min="3" max="3" width="36.1640625" style="77" bestFit="1" customWidth="1"/>
    <col min="4" max="4" width="27.1640625" style="77" customWidth="1"/>
    <col min="5" max="5" width="69.33203125" style="77" customWidth="1"/>
    <col min="6" max="6" width="26.83203125" style="77" customWidth="1"/>
    <col min="7" max="7" width="2" style="66" customWidth="1"/>
    <col min="8" max="8" width="27.1640625" style="77" bestFit="1" customWidth="1"/>
    <col min="9" max="9" width="2" style="66" customWidth="1"/>
    <col min="10" max="10" width="3.1640625" style="77" customWidth="1"/>
    <col min="11" max="11" width="52.83203125" style="77" customWidth="1"/>
    <col min="12" max="12" width="3.33203125" style="77" customWidth="1"/>
    <col min="13" max="13" width="48.33203125" style="77" customWidth="1"/>
    <col min="14" max="14" width="3.33203125" style="77" customWidth="1"/>
    <col min="15" max="15" width="26.1640625" style="77" customWidth="1"/>
    <col min="16" max="16" width="2" style="66" customWidth="1"/>
    <col min="17" max="17" width="2.83203125" style="77" customWidth="1"/>
    <col min="18" max="18" width="101" style="77" customWidth="1"/>
    <col min="19" max="19" width="3.1640625" style="77" customWidth="1"/>
    <col min="20" max="20" width="101" style="77" customWidth="1"/>
    <col min="21" max="21" width="18.83203125" style="77" customWidth="1"/>
    <col min="22" max="22" width="27.1640625" style="77" bestFit="1" customWidth="1"/>
    <col min="23" max="23" width="2" style="66" customWidth="1"/>
    <col min="24" max="24" width="17.1640625" style="77" customWidth="1"/>
    <col min="25" max="25" width="27.1640625" style="77" bestFit="1" customWidth="1"/>
    <col min="26" max="26" width="2" style="66" customWidth="1"/>
    <col min="27" max="27" width="14.6640625" style="77" bestFit="1" customWidth="1"/>
    <col min="28" max="28" width="19.1640625" style="77" customWidth="1"/>
    <col min="29" max="29" width="27.1640625" style="77" bestFit="1" customWidth="1"/>
    <col min="30" max="30" width="2" style="66" customWidth="1"/>
    <col min="31" max="31" width="20.33203125" style="77" customWidth="1"/>
    <col min="32" max="32" width="27.1640625" style="77" bestFit="1" customWidth="1"/>
    <col min="33" max="33" width="1.83203125" style="66" customWidth="1"/>
    <col min="34" max="34" width="19.83203125" style="77" customWidth="1"/>
    <col min="35" max="37" width="18.6640625" style="77" customWidth="1"/>
    <col min="38" max="38" width="21" style="77" customWidth="1"/>
    <col min="39" max="39" width="30.6640625" style="77" customWidth="1"/>
    <col min="40" max="40" width="2" style="66" customWidth="1"/>
    <col min="41" max="41" width="3.1640625" style="77" customWidth="1"/>
    <col min="42" max="42" width="101" style="77" customWidth="1"/>
    <col min="43" max="43" width="3.83203125" style="77" customWidth="1"/>
    <col min="44" max="44" width="100.83203125" style="77" customWidth="1"/>
    <col min="45" max="45" width="8.83203125" style="77" customWidth="1"/>
    <col min="46" max="50" width="8.83203125" style="77" hidden="1" customWidth="1"/>
    <col min="51" max="51" width="12.83203125" style="77" hidden="1" customWidth="1"/>
    <col min="52" max="53" width="8.83203125" style="77" hidden="1" customWidth="1"/>
    <col min="54" max="16384" width="8.83203125" style="77"/>
  </cols>
  <sheetData>
    <row r="2" spans="1:53" ht="45" customHeight="1" x14ac:dyDescent="0.2">
      <c r="A2" s="222" t="s">
        <v>180</v>
      </c>
      <c r="B2" s="223"/>
      <c r="C2" s="223"/>
      <c r="D2" s="223"/>
      <c r="E2" s="223"/>
      <c r="F2" s="88"/>
      <c r="G2" s="106"/>
      <c r="H2" s="88"/>
      <c r="I2" s="106"/>
      <c r="J2" s="88"/>
      <c r="K2" s="88"/>
      <c r="L2" s="88"/>
      <c r="M2" s="88"/>
      <c r="N2" s="88"/>
      <c r="O2" s="88"/>
      <c r="P2" s="106"/>
      <c r="Q2" s="88"/>
      <c r="R2" s="88"/>
      <c r="S2" s="88"/>
      <c r="T2" s="88"/>
      <c r="U2" s="88"/>
      <c r="V2" s="88"/>
      <c r="W2" s="106"/>
      <c r="X2" s="88"/>
      <c r="Y2" s="88"/>
      <c r="Z2" s="106"/>
      <c r="AA2" s="88"/>
      <c r="AB2" s="88"/>
      <c r="AC2" s="88"/>
      <c r="AD2" s="106"/>
      <c r="AE2" s="88"/>
      <c r="AF2" s="88"/>
      <c r="AG2" s="106"/>
      <c r="AH2" s="88"/>
      <c r="AI2" s="88"/>
      <c r="AJ2" s="88"/>
      <c r="AK2" s="88"/>
      <c r="AL2" s="88"/>
      <c r="AM2" s="88"/>
      <c r="AN2" s="106"/>
      <c r="AO2" s="88"/>
      <c r="AP2" s="88"/>
      <c r="AQ2" s="88"/>
      <c r="AR2" s="88"/>
      <c r="AT2" s="105"/>
      <c r="AU2" s="105"/>
      <c r="AV2" s="105"/>
      <c r="AW2" s="105"/>
      <c r="AX2" s="105"/>
      <c r="AY2" s="105"/>
      <c r="AZ2" s="105"/>
      <c r="BA2" s="105"/>
    </row>
    <row r="4" spans="1:53" ht="22.25" customHeight="1" x14ac:dyDescent="0.2">
      <c r="A4" s="221" t="s">
        <v>176</v>
      </c>
      <c r="B4" s="221"/>
      <c r="C4" s="221"/>
      <c r="D4" s="221"/>
      <c r="E4" s="221"/>
      <c r="F4" s="89"/>
      <c r="G4" s="19"/>
      <c r="H4" s="89"/>
      <c r="I4" s="19"/>
      <c r="J4" s="89"/>
      <c r="K4" s="89"/>
      <c r="L4" s="89"/>
      <c r="M4" s="89"/>
      <c r="N4" s="89"/>
      <c r="O4" s="89"/>
      <c r="P4" s="19"/>
      <c r="Q4" s="89"/>
      <c r="R4" s="89"/>
      <c r="S4" s="89"/>
      <c r="T4" s="89"/>
      <c r="U4" s="89"/>
      <c r="V4" s="89"/>
      <c r="W4" s="19"/>
      <c r="X4" s="89"/>
      <c r="Y4" s="89"/>
      <c r="Z4" s="19"/>
      <c r="AA4" s="89"/>
      <c r="AB4" s="89"/>
      <c r="AC4" s="89"/>
      <c r="AD4" s="19"/>
      <c r="AE4" s="89"/>
      <c r="AF4" s="89"/>
      <c r="AG4" s="19"/>
      <c r="AH4" s="89"/>
      <c r="AI4" s="89"/>
      <c r="AJ4" s="89"/>
      <c r="AK4" s="89"/>
      <c r="AL4" s="89"/>
      <c r="AM4" s="89"/>
      <c r="AN4" s="19"/>
      <c r="AO4" s="89"/>
      <c r="AP4" s="89"/>
      <c r="AQ4" s="89"/>
      <c r="AR4" s="89"/>
      <c r="AT4" s="105"/>
      <c r="AU4" s="105"/>
      <c r="AV4" s="105"/>
      <c r="AW4" s="105"/>
      <c r="AX4" s="105"/>
      <c r="AY4" s="105"/>
      <c r="AZ4" s="105"/>
      <c r="BA4" s="105"/>
    </row>
    <row r="5" spans="1:53" ht="13.75" customHeight="1" x14ac:dyDescent="0.2">
      <c r="A5" s="75"/>
      <c r="B5" s="75"/>
      <c r="C5" s="75"/>
      <c r="D5" s="75"/>
      <c r="E5" s="75"/>
    </row>
    <row r="6" spans="1:53" ht="43.5" customHeight="1" x14ac:dyDescent="0.2">
      <c r="A6" s="272" t="s">
        <v>147</v>
      </c>
      <c r="B6" s="273"/>
      <c r="C6" s="273"/>
      <c r="D6" s="300" t="s">
        <v>148</v>
      </c>
      <c r="E6" s="301"/>
      <c r="F6" s="268" t="s">
        <v>149</v>
      </c>
      <c r="G6" s="269"/>
      <c r="H6" s="291" t="s">
        <v>151</v>
      </c>
      <c r="I6" s="291"/>
      <c r="J6" s="291"/>
      <c r="K6" s="291"/>
      <c r="L6" s="292"/>
      <c r="M6" s="293"/>
      <c r="N6" s="285" t="s">
        <v>150</v>
      </c>
      <c r="O6" s="286"/>
      <c r="P6" s="286"/>
      <c r="Q6" s="286"/>
      <c r="R6" s="286"/>
      <c r="S6" s="286"/>
      <c r="T6" s="287"/>
      <c r="U6" s="233" t="s">
        <v>158</v>
      </c>
      <c r="V6" s="234"/>
      <c r="W6" s="234"/>
      <c r="X6" s="234"/>
      <c r="Y6" s="234"/>
      <c r="Z6" s="234"/>
      <c r="AA6" s="234"/>
      <c r="AB6" s="234"/>
      <c r="AC6" s="234"/>
      <c r="AD6" s="234"/>
      <c r="AE6" s="234"/>
      <c r="AF6" s="234"/>
      <c r="AG6" s="234"/>
      <c r="AH6" s="234"/>
      <c r="AI6" s="234" t="s">
        <v>208</v>
      </c>
      <c r="AJ6" s="234"/>
      <c r="AK6" s="234"/>
      <c r="AL6" s="235"/>
      <c r="AM6" s="226" t="s">
        <v>159</v>
      </c>
      <c r="AN6" s="227"/>
      <c r="AO6" s="227"/>
      <c r="AP6" s="227"/>
      <c r="AQ6" s="227"/>
      <c r="AR6" s="228"/>
      <c r="AT6" s="105"/>
      <c r="AU6" s="105"/>
      <c r="AV6" s="105"/>
      <c r="AW6" s="105"/>
      <c r="AX6" s="105"/>
      <c r="AY6" s="105"/>
      <c r="AZ6" s="105"/>
      <c r="BA6" s="105"/>
    </row>
    <row r="7" spans="1:53" ht="16.25" customHeight="1" x14ac:dyDescent="0.2">
      <c r="A7" s="274"/>
      <c r="B7" s="275"/>
      <c r="C7" s="275"/>
      <c r="D7" s="302"/>
      <c r="E7" s="303"/>
      <c r="F7" s="270"/>
      <c r="G7" s="271"/>
      <c r="H7" s="294"/>
      <c r="I7" s="294"/>
      <c r="J7" s="294"/>
      <c r="K7" s="294"/>
      <c r="L7" s="295"/>
      <c r="M7" s="296"/>
      <c r="N7" s="288"/>
      <c r="O7" s="289"/>
      <c r="P7" s="289"/>
      <c r="Q7" s="289"/>
      <c r="R7" s="289"/>
      <c r="S7" s="289"/>
      <c r="T7" s="290"/>
      <c r="U7" s="251" t="s">
        <v>5</v>
      </c>
      <c r="V7" s="267"/>
      <c r="W7" s="267"/>
      <c r="X7" s="267"/>
      <c r="Y7" s="267"/>
      <c r="Z7" s="267"/>
      <c r="AA7" s="252"/>
      <c r="AB7" s="248" t="s">
        <v>6</v>
      </c>
      <c r="AC7" s="249"/>
      <c r="AD7" s="249"/>
      <c r="AE7" s="249"/>
      <c r="AF7" s="249"/>
      <c r="AG7" s="249"/>
      <c r="AH7" s="250"/>
      <c r="AI7" s="251" t="s">
        <v>5</v>
      </c>
      <c r="AJ7" s="252"/>
      <c r="AK7" s="248" t="s">
        <v>6</v>
      </c>
      <c r="AL7" s="250"/>
      <c r="AM7" s="229"/>
      <c r="AN7" s="230"/>
      <c r="AO7" s="230"/>
      <c r="AP7" s="230"/>
      <c r="AQ7" s="230"/>
      <c r="AR7" s="231"/>
      <c r="AT7" s="105"/>
      <c r="AU7" s="105"/>
      <c r="AV7" s="105"/>
      <c r="AW7" s="105"/>
      <c r="AX7" s="105"/>
      <c r="AY7" s="105"/>
      <c r="AZ7" s="105"/>
      <c r="BA7" s="105"/>
    </row>
    <row r="8" spans="1:53" s="90" customFormat="1" ht="91.25" customHeight="1" x14ac:dyDescent="0.2">
      <c r="A8" s="276"/>
      <c r="B8" s="277"/>
      <c r="C8" s="278"/>
      <c r="D8" s="87" t="s">
        <v>50</v>
      </c>
      <c r="E8" s="1" t="s">
        <v>8</v>
      </c>
      <c r="F8" s="298" t="s">
        <v>209</v>
      </c>
      <c r="G8" s="299"/>
      <c r="H8" s="279" t="s">
        <v>210</v>
      </c>
      <c r="I8" s="297"/>
      <c r="J8" s="279" t="s">
        <v>117</v>
      </c>
      <c r="K8" s="280"/>
      <c r="L8" s="280"/>
      <c r="M8" s="281"/>
      <c r="N8" s="282" t="s">
        <v>118</v>
      </c>
      <c r="O8" s="283"/>
      <c r="P8" s="284"/>
      <c r="Q8" s="282" t="s">
        <v>152</v>
      </c>
      <c r="R8" s="283"/>
      <c r="S8" s="283"/>
      <c r="T8" s="284"/>
      <c r="U8" s="2" t="s">
        <v>7</v>
      </c>
      <c r="V8" s="236" t="s">
        <v>329</v>
      </c>
      <c r="W8" s="236"/>
      <c r="X8" s="80" t="s">
        <v>155</v>
      </c>
      <c r="Y8" s="236" t="s">
        <v>138</v>
      </c>
      <c r="Z8" s="236"/>
      <c r="AA8" s="80" t="s">
        <v>154</v>
      </c>
      <c r="AB8" s="13" t="s">
        <v>7</v>
      </c>
      <c r="AC8" s="255" t="s">
        <v>330</v>
      </c>
      <c r="AD8" s="255"/>
      <c r="AE8" s="16" t="s">
        <v>156</v>
      </c>
      <c r="AF8" s="255" t="s">
        <v>139</v>
      </c>
      <c r="AG8" s="255"/>
      <c r="AH8" s="16" t="s">
        <v>157</v>
      </c>
      <c r="AI8" s="2" t="s">
        <v>4</v>
      </c>
      <c r="AJ8" s="3" t="s">
        <v>3</v>
      </c>
      <c r="AK8" s="13" t="s">
        <v>4</v>
      </c>
      <c r="AL8" s="14" t="s">
        <v>3</v>
      </c>
      <c r="AM8" s="243" t="s">
        <v>124</v>
      </c>
      <c r="AN8" s="238"/>
      <c r="AO8" s="237" t="s">
        <v>125</v>
      </c>
      <c r="AP8" s="238"/>
      <c r="AQ8" s="238"/>
      <c r="AR8" s="239"/>
      <c r="AT8" s="91"/>
      <c r="AU8" s="91"/>
      <c r="AV8" s="91"/>
      <c r="AW8" s="91"/>
      <c r="AX8" s="91"/>
      <c r="AY8" s="91"/>
      <c r="AZ8" s="91"/>
      <c r="BA8" s="91"/>
    </row>
    <row r="9" spans="1:53" s="92" customFormat="1" ht="30.5" customHeight="1" x14ac:dyDescent="0.2">
      <c r="A9" s="305" t="s">
        <v>69</v>
      </c>
      <c r="B9" s="306"/>
      <c r="C9" s="306"/>
      <c r="D9" s="82" t="s">
        <v>70</v>
      </c>
      <c r="E9" s="79" t="s">
        <v>71</v>
      </c>
      <c r="F9" s="232" t="s">
        <v>0</v>
      </c>
      <c r="G9" s="232"/>
      <c r="H9" s="306" t="s">
        <v>2</v>
      </c>
      <c r="I9" s="306"/>
      <c r="J9" s="306" t="s">
        <v>288</v>
      </c>
      <c r="K9" s="306"/>
      <c r="L9" s="306" t="s">
        <v>326</v>
      </c>
      <c r="M9" s="306"/>
      <c r="N9" s="306" t="s">
        <v>2</v>
      </c>
      <c r="O9" s="306"/>
      <c r="P9" s="306"/>
      <c r="Q9" s="232" t="s">
        <v>289</v>
      </c>
      <c r="R9" s="232"/>
      <c r="S9" s="232" t="s">
        <v>327</v>
      </c>
      <c r="T9" s="232"/>
      <c r="U9" s="79" t="s">
        <v>211</v>
      </c>
      <c r="V9" s="232" t="s">
        <v>114</v>
      </c>
      <c r="W9" s="232"/>
      <c r="X9" s="79" t="s">
        <v>153</v>
      </c>
      <c r="Y9" s="232" t="s">
        <v>114</v>
      </c>
      <c r="Z9" s="232"/>
      <c r="AA9" s="79" t="s">
        <v>1</v>
      </c>
      <c r="AB9" s="79" t="s">
        <v>211</v>
      </c>
      <c r="AC9" s="232" t="s">
        <v>119</v>
      </c>
      <c r="AD9" s="232"/>
      <c r="AE9" s="79" t="s">
        <v>1</v>
      </c>
      <c r="AF9" s="232" t="s">
        <v>119</v>
      </c>
      <c r="AG9" s="232"/>
      <c r="AH9" s="79" t="s">
        <v>1</v>
      </c>
      <c r="AI9" s="79" t="s">
        <v>9</v>
      </c>
      <c r="AJ9" s="79" t="s">
        <v>51</v>
      </c>
      <c r="AK9" s="79" t="s">
        <v>9</v>
      </c>
      <c r="AL9" s="79" t="s">
        <v>51</v>
      </c>
      <c r="AM9" s="232" t="s">
        <v>2</v>
      </c>
      <c r="AN9" s="232"/>
      <c r="AO9" s="232" t="s">
        <v>290</v>
      </c>
      <c r="AP9" s="232"/>
      <c r="AQ9" s="232" t="s">
        <v>328</v>
      </c>
      <c r="AR9" s="240"/>
      <c r="AT9" s="93"/>
      <c r="AU9" s="93"/>
      <c r="AV9" s="93"/>
      <c r="AW9" s="93"/>
      <c r="AX9" s="93"/>
      <c r="AY9" s="93"/>
      <c r="AZ9" s="93"/>
      <c r="BA9" s="93"/>
    </row>
    <row r="10" spans="1:53" s="94" customFormat="1" ht="25.5" customHeight="1" x14ac:dyDescent="0.2">
      <c r="A10" s="22"/>
      <c r="B10" s="4"/>
      <c r="C10" s="4"/>
      <c r="D10" s="4"/>
      <c r="E10" s="5"/>
      <c r="F10" s="5"/>
      <c r="G10" s="12"/>
      <c r="H10" s="4"/>
      <c r="I10" s="6"/>
      <c r="J10" s="4"/>
      <c r="K10" s="4"/>
      <c r="L10" s="4"/>
      <c r="M10" s="4"/>
      <c r="N10" s="4"/>
      <c r="O10" s="4"/>
      <c r="P10" s="6"/>
      <c r="Q10" s="4"/>
      <c r="R10" s="5"/>
      <c r="S10" s="4"/>
      <c r="T10" s="5"/>
      <c r="U10" s="5"/>
      <c r="V10" s="5"/>
      <c r="W10" s="12"/>
      <c r="X10" s="5"/>
      <c r="Y10" s="5"/>
      <c r="Z10" s="12"/>
      <c r="AA10" s="5"/>
      <c r="AB10" s="5"/>
      <c r="AC10" s="5"/>
      <c r="AD10" s="12"/>
      <c r="AE10" s="5"/>
      <c r="AF10" s="5"/>
      <c r="AG10" s="12"/>
      <c r="AH10" s="5"/>
      <c r="AI10" s="5"/>
      <c r="AJ10" s="5"/>
      <c r="AK10" s="5"/>
      <c r="AL10" s="5"/>
      <c r="AM10" s="5"/>
      <c r="AN10" s="12"/>
      <c r="AO10" s="4"/>
      <c r="AP10" s="5"/>
      <c r="AQ10" s="4"/>
      <c r="AR10" s="5"/>
      <c r="AT10" s="95"/>
      <c r="AU10" s="95"/>
      <c r="AV10" s="95"/>
      <c r="AW10" s="95"/>
      <c r="AX10" s="95"/>
      <c r="AY10" s="95"/>
      <c r="AZ10" s="95"/>
      <c r="BA10" s="95"/>
    </row>
    <row r="11" spans="1:53" ht="20" customHeight="1" x14ac:dyDescent="0.2">
      <c r="A11" s="206" t="s">
        <v>74</v>
      </c>
      <c r="B11" s="256">
        <v>1</v>
      </c>
      <c r="C11" s="264" t="s">
        <v>141</v>
      </c>
      <c r="D11" s="206" t="s">
        <v>67</v>
      </c>
      <c r="E11" s="207" t="s">
        <v>66</v>
      </c>
      <c r="F11" s="262" t="str">
        <f>HYPERLINK("#"&amp;ADDRESS(ROW()+1,COLUMN()),"Click to see dropwdown below")</f>
        <v>Click to see dropwdown below</v>
      </c>
      <c r="G11" s="225"/>
      <c r="H11" s="224" t="str">
        <f>HYPERLINK("#"&amp;ADDRESS(ROW()+1,COLUMN()),"Click to see dropwdown below")</f>
        <v>Click to see dropwdown below</v>
      </c>
      <c r="I11" s="263"/>
      <c r="J11" s="96" t="s">
        <v>135</v>
      </c>
      <c r="K11" s="81"/>
      <c r="L11" s="96" t="s">
        <v>135</v>
      </c>
      <c r="M11" s="97"/>
      <c r="N11" s="96" t="s">
        <v>135</v>
      </c>
      <c r="O11" s="98"/>
      <c r="P11" s="108" t="str">
        <f>HYPERLINK("#"&amp;ADDRESS(ROW(),COLUMN()-1),CHAR(128))</f>
        <v>€</v>
      </c>
      <c r="Q11" s="96" t="s">
        <v>135</v>
      </c>
      <c r="R11" s="81"/>
      <c r="S11" s="96" t="s">
        <v>135</v>
      </c>
      <c r="T11" s="81"/>
      <c r="U11"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1" s="224" t="str">
        <f>HYPERLINK("#"&amp;ADDRESS(ROW()+1,COLUMN()),"Click to see dropwdown below")</f>
        <v>Click to see dropwdown below</v>
      </c>
      <c r="W11" s="225"/>
      <c r="X11" s="253"/>
      <c r="Y11" s="224" t="str">
        <f>HYPERLINK("#"&amp;ADDRESS(ROW()+1,COLUMN()),"Click to see dropwdown below")</f>
        <v>Click to see dropwdown below</v>
      </c>
      <c r="Z11" s="225"/>
      <c r="AA11" s="253"/>
      <c r="AB11"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1" s="224" t="str">
        <f>HYPERLINK("#"&amp;ADDRESS(ROW()+1,COLUMN()),"Click to see dropwdown below")</f>
        <v>Click to see dropwdown below</v>
      </c>
      <c r="AD11" s="225"/>
      <c r="AE11" s="253"/>
      <c r="AF11" s="224" t="str">
        <f>HYPERLINK("#"&amp;ADDRESS(ROW()+1,COLUMN()),"Click to see dropwdown below")</f>
        <v>Click to see dropwdown below</v>
      </c>
      <c r="AG11" s="225"/>
      <c r="AH11" s="253"/>
      <c r="AI11" s="244" t="str">
        <f>IF(AND('B. Overview of Internships '!$B$13="Available",'B. Overview of Internships '!$B$14=0, ISNUMBER('B. Overview of Internships '!$B$14)),"Percentage not applicable", IF(OR('B. Overview of Internships '!$B$13="Not Available",V12="Not Available",Y12="Not Available"), "Percentage not available", IF(AND('B. Overview of Internships '!$B$13="Available", 'B. Overview of Internships '!$B$14&gt;0, V12= "Available",Y12="Available", ISNUMBER(X11),ISNUMBER(AA11),AA11&lt;=X11), AA11/X11,"Check input")))</f>
        <v>Check input</v>
      </c>
      <c r="AJ11" s="246" t="str">
        <f>IF(OR(AI11="Percentage not available",AND(AI11&gt;=0,ISNUMBER(AI11),AI11&lt;0.5)),"Red",IF(AND(AI11&lt;=0.8,AI11&gt;=0.5,ISNUMBER(AI11)),"Yellow",IF(AND(AI11&gt;0.8,AI11&lt;=1,ISNUMBER(AI11)),"Green",IF(AI11="Percentage not applicable","Gray","Check input"))))</f>
        <v>Check input</v>
      </c>
      <c r="AK11" s="244" t="str">
        <f>IF(OR(AC12="Not Applicable",AF12="Not Applicable",AND('B. Overview of Internships '!$C$13="Available",'B. Overview of Internships '!$C$14=0,ISNUMBER('B. Overview of Internships '!$C$14))),"Percentage not applicable",IF(OR('B. Overview of Internships '!$C$13="Not Available",AC12="Not Available",AF12="Not Available"),"Percentage not available",IF(AND(AF12="Available",AC12="Available",'B. Overview of Internships '!$C$13="Available",'B. Overview of Internships '!$C$14&gt;0,ISNUMBER(AH11),ISNUMBER(AE11),AH11&lt;=AE11),AH11/AE11,"Check input")))</f>
        <v>Check input</v>
      </c>
      <c r="AL11" s="246" t="str">
        <f>IF(OR(AK11="Percentage not available",AND(AK11&gt;=0,ISNUMBER(AK11),AK11&lt;0.5)),"Red",IF(AND(AK11&lt;=0.8,AK11&gt;=0.5,ISNUMBER(AK11)),"Yellow",IF(AND(AK11&gt;0.8,AK11&lt;=1,ISNUMBER(AK11)),"Green",IF(AK11="Percentage not applicable","Gray","Check input"))))</f>
        <v>Check input</v>
      </c>
      <c r="AM11" s="224" t="str">
        <f>HYPERLINK("#"&amp;ADDRESS(ROW()+1,COLUMN()),"Click to see dropwdown below")</f>
        <v>Click to see dropwdown below</v>
      </c>
      <c r="AN11" s="225"/>
      <c r="AO11" s="96" t="s">
        <v>135</v>
      </c>
      <c r="AP11" s="81"/>
      <c r="AQ11" s="96" t="s">
        <v>135</v>
      </c>
      <c r="AR11" s="81"/>
      <c r="AS11" s="90"/>
      <c r="AT11" s="99" t="str">
        <f>IF(AND(COUNTIF($K11,"&lt;&gt;"),$H12="Yes" ),"Yes","")</f>
        <v/>
      </c>
      <c r="AU11" s="99" t="str">
        <f>IF(AND(COUNTIF($K11,"&lt;&gt;"),$H12="Yes",T11="",R11="" ),"No","")</f>
        <v/>
      </c>
      <c r="AV1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1"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1" s="99" t="str">
        <f>IF(AC12="Not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1" s="99" t="s">
        <v>90</v>
      </c>
      <c r="BA11" s="100" t="s">
        <v>90</v>
      </c>
    </row>
    <row r="12" spans="1:53" ht="20" customHeight="1" x14ac:dyDescent="0.2">
      <c r="A12" s="207"/>
      <c r="B12" s="257"/>
      <c r="C12" s="265"/>
      <c r="D12" s="207"/>
      <c r="E12" s="207"/>
      <c r="F12" s="39"/>
      <c r="G12" s="107" t="str">
        <f>HYPERLINK("#"&amp;ADDRESS(ROW(),COLUMN()-1),CHAR(128))</f>
        <v>€</v>
      </c>
      <c r="H12" s="101"/>
      <c r="I12" s="107" t="str">
        <f>HYPERLINK("#"&amp;ADDRESS(ROW(),COLUMN()-1),CHAR(128))</f>
        <v>€</v>
      </c>
      <c r="J12" s="96" t="s">
        <v>136</v>
      </c>
      <c r="K12" s="39"/>
      <c r="L12" s="96" t="s">
        <v>136</v>
      </c>
      <c r="M12" s="39"/>
      <c r="N12" s="96" t="s">
        <v>136</v>
      </c>
      <c r="O12" s="101"/>
      <c r="P12" s="109" t="str">
        <f>HYPERLINK("#"&amp;ADDRESS(ROW(),COLUMN()-1),CHAR(128))</f>
        <v>€</v>
      </c>
      <c r="Q12" s="96" t="s">
        <v>136</v>
      </c>
      <c r="R12" s="39"/>
      <c r="S12" s="96" t="s">
        <v>136</v>
      </c>
      <c r="T12" s="39"/>
      <c r="U12" s="246"/>
      <c r="V12" s="39"/>
      <c r="W12" s="107" t="str">
        <f>HYPERLINK("#"&amp;ADDRESS(ROW(),COLUMN()-1),CHAR(128))</f>
        <v>€</v>
      </c>
      <c r="X12" s="253"/>
      <c r="Y12" s="102"/>
      <c r="Z12" s="107" t="str">
        <f>HYPERLINK("#"&amp;ADDRESS(ROW(),COLUMN()-1),CHAR(128))</f>
        <v>€</v>
      </c>
      <c r="AA12" s="253"/>
      <c r="AB12" s="246"/>
      <c r="AC12" s="39"/>
      <c r="AD12" s="107" t="str">
        <f>HYPERLINK("#"&amp;ADDRESS(ROW(),COLUMN()-1),CHAR(128))</f>
        <v>€</v>
      </c>
      <c r="AE12" s="253"/>
      <c r="AF12" s="39"/>
      <c r="AG12" s="107" t="str">
        <f>HYPERLINK("#"&amp;ADDRESS(ROW(),COLUMN()-1),CHAR(128))</f>
        <v>€</v>
      </c>
      <c r="AH12" s="253"/>
      <c r="AI12" s="244"/>
      <c r="AJ12" s="246"/>
      <c r="AK12" s="244"/>
      <c r="AL12" s="246"/>
      <c r="AM12" s="39"/>
      <c r="AN12" s="107" t="str">
        <f>HYPERLINK("#"&amp;ADDRESS(ROW(),COLUMN()-1),CHAR(128))</f>
        <v>€</v>
      </c>
      <c r="AO12" s="96" t="s">
        <v>136</v>
      </c>
      <c r="AP12" s="39"/>
      <c r="AQ12" s="96" t="s">
        <v>136</v>
      </c>
      <c r="AR12" s="39"/>
      <c r="AT12" s="103" t="str">
        <f>IF(AND(COUNTIF($K12,"&lt;&gt;"),$H12="Yes" ),"Yes","")</f>
        <v/>
      </c>
      <c r="AU12" s="103" t="str">
        <f>IF(AND(COUNTIF($K12,"&lt;&gt;"),$H12="Yes",T12="",R12="" ),"No","")</f>
        <v/>
      </c>
      <c r="AV12" s="103" t="str">
        <f>IF(AND('B. Overview of Internships '!$B$13="Available",'B. Overview of Internships '!$B$14&gt;0,X11=""),"Not Available",IF(AND('B. Overview of Internships '!$B$13="Available",'B. Overview of Internships '!$B$14=0, ISNUMBER('B. Overview of Internships '!$B$14)),"Not Applicable",IF('B. Overview of Internships '!$B$13="Not Available","Not Available","")))</f>
        <v/>
      </c>
      <c r="AW12" s="103" t="str">
        <f>IF(AND('B. Overview of Internships '!$B$13="Available",'B. Overview of Internships '!$B$14&gt;0,AA11=""),"Not Available",IF(AND('B. Overview of Internships '!$B$13="Available",'B. Overview of Internships '!$B$14=0,ISNUMBER('B. Overview of Internships '!$B$14)),"Not Applicable",IF('B. Overview of Internships '!$B$13="Not Available","Not Available","")))</f>
        <v/>
      </c>
      <c r="AX12" s="103" t="str">
        <f>IF(AND('B. Overview of Internships '!$C$13="Available",'B. Overview of Internships '!$C$14&gt;0, AE11=""),"Not Available",IF(AND('B. Overview of Internships '!$C$13="Available",'B. Overview of Internships '!$C$14=0,ISNUMBER('B. Overview of Internships '!$C$14)),"Not Applicable",IF('B. Overview of Internships '!$C$13="Not Available","Not Available","")))</f>
        <v/>
      </c>
      <c r="AY12" s="103" t="str">
        <f>IF(AC12="Not Applicable","Not Applicable", IF(AND('B. Overview of Internships '!$C$13="Available",'B. Overview of Internships '!$C$14&gt;0,AH11=""),"Not Available",IF(AND('B. Overview of Internships '!$C$13="Available",'B. Overview of Internships '!$C$14=0, ISNUMBER('B. Overview of Internships '!$C$14)),"Not Applicable",IF('B. Overview of Internships '!$C$13="Not Available","Not Available",""))))</f>
        <v/>
      </c>
      <c r="AZ12" s="103" t="str">
        <f>IF(AND(AP11="",AP12="",AP13="",AR11="",AR12="",AR13=""),"No","")</f>
        <v>No</v>
      </c>
      <c r="BA12" s="103" t="str">
        <f>IF(AND(K11="",K12="",K13="",M11="",M12="",M13=""),"No","")</f>
        <v>No</v>
      </c>
    </row>
    <row r="13" spans="1:53" ht="20" customHeight="1" x14ac:dyDescent="0.2">
      <c r="A13" s="208"/>
      <c r="B13" s="258"/>
      <c r="C13" s="266"/>
      <c r="D13" s="208"/>
      <c r="E13" s="208"/>
      <c r="F13" s="241"/>
      <c r="G13" s="242"/>
      <c r="H13" s="146"/>
      <c r="I13" s="147"/>
      <c r="J13" s="96" t="s">
        <v>137</v>
      </c>
      <c r="K13" s="39"/>
      <c r="L13" s="96" t="s">
        <v>137</v>
      </c>
      <c r="M13" s="39"/>
      <c r="N13" s="96" t="s">
        <v>137</v>
      </c>
      <c r="O13" s="101"/>
      <c r="P13" s="109" t="str">
        <f>HYPERLINK("#"&amp;ADDRESS(ROW(),COLUMN()-1),CHAR(128))</f>
        <v>€</v>
      </c>
      <c r="Q13" s="96" t="s">
        <v>137</v>
      </c>
      <c r="R13" s="39"/>
      <c r="S13" s="96" t="s">
        <v>137</v>
      </c>
      <c r="T13" s="39"/>
      <c r="U13" s="247"/>
      <c r="V13" s="241"/>
      <c r="W13" s="242"/>
      <c r="X13" s="254"/>
      <c r="Y13" s="241"/>
      <c r="Z13" s="242"/>
      <c r="AA13" s="254"/>
      <c r="AB13" s="247"/>
      <c r="AC13" s="241"/>
      <c r="AD13" s="242"/>
      <c r="AE13" s="254"/>
      <c r="AF13" s="241"/>
      <c r="AG13" s="242"/>
      <c r="AH13" s="254"/>
      <c r="AI13" s="245"/>
      <c r="AJ13" s="247"/>
      <c r="AK13" s="245"/>
      <c r="AL13" s="247"/>
      <c r="AM13" s="241"/>
      <c r="AN13" s="242"/>
      <c r="AO13" s="96" t="s">
        <v>137</v>
      </c>
      <c r="AP13" s="39"/>
      <c r="AQ13" s="96" t="s">
        <v>137</v>
      </c>
      <c r="AR13" s="39"/>
      <c r="AT13" s="104" t="str">
        <f>IF(AND(COUNTIF($K13,"&lt;&gt;"),$H12="Yes" ),"Yes","")</f>
        <v/>
      </c>
      <c r="AU13" s="104" t="str">
        <f>IF(AND(COUNTIF($K13,"&lt;&gt;"),$H12="Yes",T13="",R13="" ),"No","")</f>
        <v/>
      </c>
      <c r="AV13" s="104"/>
      <c r="AW13" s="104"/>
      <c r="AX13" s="104" t="str">
        <f>IF(AND('B. Overview of Internships '!$C$13="Available",'B. Overview of Internships '!$C$14&gt;0,AE11=""),"Not Applicable",IF(AND('B. Overview of Internships '!$C$13="Available",'B. Overview of Internships '!$C$14=0,ISNUMBER('B. Overview of Internships '!$C$14)),"Not Applicable",IF('B. Overview of Internships '!$C$13="Not Available","Not Available","")))</f>
        <v/>
      </c>
      <c r="AY13" s="104" t="str">
        <f>IF(AC12="Not Applicable","Not Applicable", IF(AND('B. Overview of Internships '!$C$13="Available",'B. Overview of Internships '!$C$14&gt;0,AH11=""),"Not Applicable",IF(AND('B. Overview of Internships '!$C$13="Available",'B. Overview of Internships '!$C$14=0,ISNUMBER('B. Overview of Internships '!$C$14)),"Not Applicable",IF('B. Overview of Internships '!$C$13="Not Available","Not Available",""))))</f>
        <v/>
      </c>
      <c r="AZ13" s="104"/>
      <c r="BA13" s="104"/>
    </row>
    <row r="14" spans="1:53" s="94" customFormat="1" ht="25.5" customHeight="1" x14ac:dyDescent="0.2">
      <c r="A14" s="22"/>
      <c r="B14" s="4"/>
      <c r="C14" s="4"/>
      <c r="D14" s="4"/>
      <c r="E14" s="5"/>
      <c r="F14" s="5"/>
      <c r="G14" s="12"/>
      <c r="H14" s="4"/>
      <c r="I14" s="6"/>
      <c r="J14" s="4"/>
      <c r="K14" s="4"/>
      <c r="L14" s="4"/>
      <c r="M14" s="4"/>
      <c r="N14" s="4"/>
      <c r="O14" s="4"/>
      <c r="P14" s="6"/>
      <c r="Q14" s="4"/>
      <c r="R14" s="5"/>
      <c r="S14" s="4"/>
      <c r="T14" s="5"/>
      <c r="U14" s="5"/>
      <c r="V14" s="5"/>
      <c r="W14" s="12"/>
      <c r="X14" s="5"/>
      <c r="Y14" s="5"/>
      <c r="Z14" s="12"/>
      <c r="AA14" s="5"/>
      <c r="AB14" s="5"/>
      <c r="AC14" s="5"/>
      <c r="AD14" s="12"/>
      <c r="AE14" s="5"/>
      <c r="AF14" s="5"/>
      <c r="AG14" s="12"/>
      <c r="AH14" s="5"/>
      <c r="AI14" s="5"/>
      <c r="AJ14" s="5"/>
      <c r="AK14" s="5"/>
      <c r="AL14" s="5"/>
      <c r="AM14" s="5"/>
      <c r="AN14" s="12"/>
      <c r="AO14" s="4"/>
      <c r="AP14" s="5"/>
      <c r="AQ14" s="4"/>
      <c r="AR14" s="5"/>
      <c r="AT14" s="95"/>
      <c r="AU14" s="95"/>
      <c r="AV14" s="95"/>
      <c r="AW14" s="95"/>
      <c r="AX14" s="95"/>
      <c r="AY14" s="95"/>
      <c r="AZ14" s="95"/>
      <c r="BA14" s="95"/>
    </row>
    <row r="15" spans="1:53" ht="20" customHeight="1" x14ac:dyDescent="0.2">
      <c r="A15" s="206" t="s">
        <v>140</v>
      </c>
      <c r="B15" s="256">
        <v>2.1</v>
      </c>
      <c r="C15" s="259" t="s">
        <v>60</v>
      </c>
      <c r="D15" s="206" t="s">
        <v>68</v>
      </c>
      <c r="E15" s="304" t="s">
        <v>61</v>
      </c>
      <c r="F15" s="262" t="str">
        <f>HYPERLINK("#"&amp;ADDRESS(ROW()+1,COLUMN()),"Click to see dropwdown below")</f>
        <v>Click to see dropwdown below</v>
      </c>
      <c r="G15" s="225"/>
      <c r="H15" s="224" t="str">
        <f>HYPERLINK("#"&amp;ADDRESS(ROW()+1,COLUMN()),"Click to see dropwdown below")</f>
        <v>Click to see dropwdown below</v>
      </c>
      <c r="I15" s="263"/>
      <c r="J15" s="96" t="s">
        <v>135</v>
      </c>
      <c r="K15" s="81"/>
      <c r="L15" s="96" t="s">
        <v>135</v>
      </c>
      <c r="M15" s="97"/>
      <c r="N15" s="96" t="s">
        <v>135</v>
      </c>
      <c r="O15" s="98"/>
      <c r="P15" s="108" t="str">
        <f t="shared" ref="P15:P23" si="0">HYPERLINK("#"&amp;ADDRESS(ROW(),COLUMN()-1),CHAR(128))</f>
        <v>€</v>
      </c>
      <c r="Q15" s="96" t="s">
        <v>135</v>
      </c>
      <c r="R15" s="81"/>
      <c r="S15" s="96" t="s">
        <v>135</v>
      </c>
      <c r="T15" s="81"/>
      <c r="U15"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5" s="224" t="str">
        <f>HYPERLINK("#"&amp;ADDRESS(ROW()+1,COLUMN()),"Click to see dropwdown below")</f>
        <v>Click to see dropwdown below</v>
      </c>
      <c r="W15" s="225"/>
      <c r="X15" s="253"/>
      <c r="Y15" s="224" t="str">
        <f>HYPERLINK("#"&amp;ADDRESS(ROW()+1,COLUMN()),"Click to see dropwdown below")</f>
        <v>Click to see dropwdown below</v>
      </c>
      <c r="Z15" s="225"/>
      <c r="AA15" s="253"/>
      <c r="AB15"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5" s="224" t="str">
        <f>HYPERLINK("#"&amp;ADDRESS(ROW()+1,COLUMN()),"Click to see dropwdown below")</f>
        <v>Click to see dropwdown below</v>
      </c>
      <c r="AD15" s="225"/>
      <c r="AE15" s="253"/>
      <c r="AF15" s="224" t="str">
        <f>HYPERLINK("#"&amp;ADDRESS(ROW()+1,COLUMN()),"Click to see dropwdown below")</f>
        <v>Click to see dropwdown below</v>
      </c>
      <c r="AG15" s="225"/>
      <c r="AH15" s="253"/>
      <c r="AI15" s="244" t="str">
        <f>IF(AND('B. Overview of Internships '!$B$13="Available",'B. Overview of Internships '!$B$14=0, ISNUMBER('B. Overview of Internships '!$B$14)),"Percentage not applicable", IF(OR('B. Overview of Internships '!$B$13="Not Available",V16="Not Available",Y16="Not Available"), "Percentage not available", IF(AND('B. Overview of Internships '!$B$13="Available", 'B. Overview of Internships '!$B$14&gt;0, V16= "Available",Y16="Available", ISNUMBER(X15),ISNUMBER(AA15),AA15&lt;=X15), AA15/X15,"Check input")))</f>
        <v>Check input</v>
      </c>
      <c r="AJ15" s="246" t="str">
        <f>IF(OR(AI15="Percentage not available",AND(AI15&gt;=0,ISNUMBER(AI15),AI15&lt;0.5)),"Red",IF(AND(AI15&lt;=0.8,AI15&gt;=0.5,ISNUMBER(AI15)),"Yellow",IF(AND(AI15&gt;0.8,AI15&lt;=1,ISNUMBER(AI15)),"Green",IF(AI15="Percentage not applicable","Gray","Check input"))))</f>
        <v>Check input</v>
      </c>
      <c r="AK15" s="244" t="str">
        <f>IF(OR(AC16="Not Applicable",AF16="Not Applicable",AND('B. Overview of Internships '!$C$13="Available",'B. Overview of Internships '!$C$14=0,ISNUMBER('B. Overview of Internships '!$C$14))),"Percentage not applicable",IF(OR('B. Overview of Internships '!$C$13="Not Available",AC16="Not Available",AF16="Not Available"),"Percentage not available",IF(AND(AF16="Available",AC16="Available",'B. Overview of Internships '!$C$13="Available",'B. Overview of Internships '!$C$14&gt;0,ISNUMBER(AH15),ISNUMBER(AE15),AH15&lt;=AE15),AH15/AE15,"Check input")))</f>
        <v>Check input</v>
      </c>
      <c r="AL15" s="246" t="str">
        <f>IF(OR(AK15="Percentage not available",AND(AK15&gt;=0,ISNUMBER(AK15),AK15&lt;0.5)),"Red",IF(AND(AK15&lt;=0.8,AK15&gt;=0.5,ISNUMBER(AK15)),"Yellow",IF(AND(AK15&gt;0.8,AK15&lt;=1,ISNUMBER(AK15)),"Green",IF(AK15="Percentage not applicable","Gray","Check input"))))</f>
        <v>Check input</v>
      </c>
      <c r="AM15" s="224" t="str">
        <f>HYPERLINK("#"&amp;ADDRESS(ROW()+1,COLUMN()),"Click to see dropwdown below")</f>
        <v>Click to see dropwdown below</v>
      </c>
      <c r="AN15" s="225"/>
      <c r="AO15" s="96" t="s">
        <v>135</v>
      </c>
      <c r="AP15" s="81"/>
      <c r="AQ15" s="96" t="s">
        <v>135</v>
      </c>
      <c r="AR15" s="81"/>
      <c r="AS15" s="90"/>
      <c r="AT15" s="99" t="str">
        <f>IF(AND(COUNTIF($K15,"&lt;&gt;"),$H16="Yes" ),"Yes","")</f>
        <v/>
      </c>
      <c r="AU15" s="99" t="str">
        <f>IF(AND(COUNTIF($K15,"&lt;&gt;"),$H16="Yes",T15="",R15="" ),"No","")</f>
        <v/>
      </c>
      <c r="AV15"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5"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5"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5" s="99" t="str">
        <f>IF(AC16="Not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5" s="99" t="s">
        <v>90</v>
      </c>
      <c r="BA15" s="100" t="s">
        <v>90</v>
      </c>
    </row>
    <row r="16" spans="1:53" ht="20" customHeight="1" x14ac:dyDescent="0.2">
      <c r="A16" s="207"/>
      <c r="B16" s="257"/>
      <c r="C16" s="260"/>
      <c r="D16" s="207"/>
      <c r="E16" s="304"/>
      <c r="F16" s="39"/>
      <c r="G16" s="107" t="str">
        <f>HYPERLINK("#"&amp;ADDRESS(ROW(),COLUMN()-1),CHAR(128))</f>
        <v>€</v>
      </c>
      <c r="H16" s="101"/>
      <c r="I16" s="107" t="str">
        <f>HYPERLINK("#"&amp;ADDRESS(ROW(),COLUMN()-1),CHAR(128))</f>
        <v>€</v>
      </c>
      <c r="J16" s="96" t="s">
        <v>136</v>
      </c>
      <c r="K16" s="39"/>
      <c r="L16" s="96" t="s">
        <v>136</v>
      </c>
      <c r="M16" s="39"/>
      <c r="N16" s="96" t="s">
        <v>136</v>
      </c>
      <c r="O16" s="101"/>
      <c r="P16" s="109" t="str">
        <f t="shared" si="0"/>
        <v>€</v>
      </c>
      <c r="Q16" s="96" t="s">
        <v>136</v>
      </c>
      <c r="R16" s="39"/>
      <c r="S16" s="96" t="s">
        <v>136</v>
      </c>
      <c r="T16" s="39"/>
      <c r="U16" s="246"/>
      <c r="V16" s="39"/>
      <c r="W16" s="107" t="str">
        <f>HYPERLINK("#"&amp;ADDRESS(ROW(),COLUMN()-1),CHAR(128))</f>
        <v>€</v>
      </c>
      <c r="X16" s="253"/>
      <c r="Y16" s="102"/>
      <c r="Z16" s="107" t="str">
        <f>HYPERLINK("#"&amp;ADDRESS(ROW(),COLUMN()-1),CHAR(128))</f>
        <v>€</v>
      </c>
      <c r="AA16" s="253"/>
      <c r="AB16" s="246"/>
      <c r="AC16" s="39"/>
      <c r="AD16" s="107" t="str">
        <f>HYPERLINK("#"&amp;ADDRESS(ROW(),COLUMN()-1),CHAR(128))</f>
        <v>€</v>
      </c>
      <c r="AE16" s="253"/>
      <c r="AF16" s="39"/>
      <c r="AG16" s="107" t="str">
        <f>HYPERLINK("#"&amp;ADDRESS(ROW(),COLUMN()-1),CHAR(128))</f>
        <v>€</v>
      </c>
      <c r="AH16" s="253"/>
      <c r="AI16" s="244"/>
      <c r="AJ16" s="246"/>
      <c r="AK16" s="244"/>
      <c r="AL16" s="246"/>
      <c r="AM16" s="39"/>
      <c r="AN16" s="107" t="str">
        <f>HYPERLINK("#"&amp;ADDRESS(ROW(),COLUMN()-1),CHAR(128))</f>
        <v>€</v>
      </c>
      <c r="AO16" s="96" t="s">
        <v>136</v>
      </c>
      <c r="AP16" s="39"/>
      <c r="AQ16" s="96" t="s">
        <v>136</v>
      </c>
      <c r="AR16" s="39"/>
      <c r="AT16" s="103" t="str">
        <f>IF(AND(COUNTIF($K16,"&lt;&gt;"),$H16="Yes" ),"Yes","")</f>
        <v/>
      </c>
      <c r="AU16" s="103" t="str">
        <f>IF(AND(COUNTIF($K16,"&lt;&gt;"),$H16="Yes",T16="",R16="" ),"No","")</f>
        <v/>
      </c>
      <c r="AV16" s="103" t="str">
        <f>IF(AND('B. Overview of Internships '!$B$13="Available",'B. Overview of Internships '!$B$14&gt;0,X15=""),"Not Available",IF(AND('B. Overview of Internships '!$B$13="Available",'B. Overview of Internships '!$B$14=0, ISNUMBER('B. Overview of Internships '!$B$14)),"Not Applicable",IF('B. Overview of Internships '!$B$13="Not Available","Not Available","")))</f>
        <v/>
      </c>
      <c r="AW16" s="103" t="str">
        <f>IF(AND('B. Overview of Internships '!$B$13="Available",'B. Overview of Internships '!$B$14&gt;0,AA15=""),"Not Available",IF(AND('B. Overview of Internships '!$B$13="Available",'B. Overview of Internships '!$B$14=0,ISNUMBER('B. Overview of Internships '!$B$14)),"Not Applicable",IF('B. Overview of Internships '!$B$13="Not Available","Not Available","")))</f>
        <v/>
      </c>
      <c r="AX16" s="103" t="str">
        <f>IF(AND('B. Overview of Internships '!$C$13="Available",'B. Overview of Internships '!$C$14&gt;0, AE15=""),"Not Available",IF(AND('B. Overview of Internships '!$C$13="Available",'B. Overview of Internships '!$C$14=0,ISNUMBER('B. Overview of Internships '!$C$14)),"Not Applicable",IF('B. Overview of Internships '!$C$13="Not Available","Not Available","")))</f>
        <v/>
      </c>
      <c r="AY16" s="103" t="str">
        <f>IF(AC16="Not Applicable","Not Applicable", IF(AND('B. Overview of Internships '!$C$13="Available",'B. Overview of Internships '!$C$14&gt;0,AH15=""),"Not Available",IF(AND('B. Overview of Internships '!$C$13="Available",'B. Overview of Internships '!$C$14=0, ISNUMBER('B. Overview of Internships '!$C$14)),"Not Applicable",IF('B. Overview of Internships '!$C$13="Not Available","Not Available",""))))</f>
        <v/>
      </c>
      <c r="AZ16" s="103" t="str">
        <f>IF(AND(AP15="",AP16="",AP17="",AR15="",AR16="",AR17=""),"No","")</f>
        <v>No</v>
      </c>
      <c r="BA16" s="103" t="str">
        <f>IF(AND(K15="",K16="",K17="",M15="",M16="",M17=""),"No","")</f>
        <v>No</v>
      </c>
    </row>
    <row r="17" spans="1:53" ht="20" customHeight="1" x14ac:dyDescent="0.2">
      <c r="A17" s="207"/>
      <c r="B17" s="258"/>
      <c r="C17" s="261"/>
      <c r="D17" s="207"/>
      <c r="E17" s="304"/>
      <c r="F17" s="241"/>
      <c r="G17" s="242"/>
      <c r="H17" s="146"/>
      <c r="I17" s="147"/>
      <c r="J17" s="96" t="s">
        <v>137</v>
      </c>
      <c r="K17" s="39"/>
      <c r="L17" s="96" t="s">
        <v>137</v>
      </c>
      <c r="M17" s="39"/>
      <c r="N17" s="96" t="s">
        <v>137</v>
      </c>
      <c r="O17" s="101"/>
      <c r="P17" s="109" t="str">
        <f t="shared" si="0"/>
        <v>€</v>
      </c>
      <c r="Q17" s="96" t="s">
        <v>137</v>
      </c>
      <c r="R17" s="39"/>
      <c r="S17" s="96" t="s">
        <v>137</v>
      </c>
      <c r="T17" s="39"/>
      <c r="U17" s="247"/>
      <c r="V17" s="241"/>
      <c r="W17" s="242"/>
      <c r="X17" s="254"/>
      <c r="Y17" s="241"/>
      <c r="Z17" s="242"/>
      <c r="AA17" s="254"/>
      <c r="AB17" s="247"/>
      <c r="AC17" s="241"/>
      <c r="AD17" s="242"/>
      <c r="AE17" s="254"/>
      <c r="AF17" s="241"/>
      <c r="AG17" s="242"/>
      <c r="AH17" s="254"/>
      <c r="AI17" s="245"/>
      <c r="AJ17" s="247"/>
      <c r="AK17" s="245"/>
      <c r="AL17" s="247"/>
      <c r="AM17" s="241"/>
      <c r="AN17" s="242"/>
      <c r="AO17" s="96" t="s">
        <v>137</v>
      </c>
      <c r="AP17" s="39"/>
      <c r="AQ17" s="96" t="s">
        <v>137</v>
      </c>
      <c r="AR17" s="39"/>
      <c r="AT17" s="104" t="str">
        <f>IF(AND(COUNTIF($K17,"&lt;&gt;"),$H16="Yes" ),"Yes","")</f>
        <v/>
      </c>
      <c r="AU17" s="104" t="str">
        <f>IF(AND(COUNTIF($K17,"&lt;&gt;"),$H16="Yes",T17="",R17="" ),"No","")</f>
        <v/>
      </c>
      <c r="AV17" s="104"/>
      <c r="AW17" s="104"/>
      <c r="AX17" s="104" t="str">
        <f>IF(AND('B. Overview of Internships '!$C$13="Available",'B. Overview of Internships '!$C$14&gt;0,AE15=""),"Not Applicable",IF(AND('B. Overview of Internships '!$C$13="Available",'B. Overview of Internships '!$C$14=0,ISNUMBER('B. Overview of Internships '!$C$14)),"Not Applicable",IF('B. Overview of Internships '!$C$13="Not Available","Not Available","")))</f>
        <v/>
      </c>
      <c r="AY17" s="104" t="str">
        <f>IF(AC16="Not Applicable","Not Applicable", IF(AND('B. Overview of Internships '!$C$13="Available",'B. Overview of Internships '!$C$14&gt;0,AH15=""),"Not Applicable",IF(AND('B. Overview of Internships '!$C$13="Available",'B. Overview of Internships '!$C$14=0,ISNUMBER('B. Overview of Internships '!$C$14)),"Not Applicable",IF('B. Overview of Internships '!$C$13="Not Available","Not Available",""))))</f>
        <v/>
      </c>
      <c r="AZ17" s="104"/>
      <c r="BA17" s="104"/>
    </row>
    <row r="18" spans="1:53" ht="20" customHeight="1" x14ac:dyDescent="0.2">
      <c r="A18" s="207"/>
      <c r="B18" s="256">
        <v>2.2000000000000002</v>
      </c>
      <c r="C18" s="259" t="s">
        <v>10</v>
      </c>
      <c r="D18" s="207"/>
      <c r="E18" s="304" t="s">
        <v>13</v>
      </c>
      <c r="F18" s="262" t="str">
        <f>HYPERLINK("#"&amp;ADDRESS(ROW()+1,COLUMN()),"Click to see dropwdown below")</f>
        <v>Click to see dropwdown below</v>
      </c>
      <c r="G18" s="225"/>
      <c r="H18" s="224" t="str">
        <f>HYPERLINK("#"&amp;ADDRESS(ROW()+1,COLUMN()),"Click to see dropwdown below")</f>
        <v>Click to see dropwdown below</v>
      </c>
      <c r="I18" s="263"/>
      <c r="J18" s="96" t="s">
        <v>135</v>
      </c>
      <c r="K18" s="81"/>
      <c r="L18" s="96" t="s">
        <v>135</v>
      </c>
      <c r="M18" s="97"/>
      <c r="N18" s="96" t="s">
        <v>135</v>
      </c>
      <c r="O18" s="98"/>
      <c r="P18" s="108" t="str">
        <f t="shared" si="0"/>
        <v>€</v>
      </c>
      <c r="Q18" s="96" t="s">
        <v>135</v>
      </c>
      <c r="R18" s="81"/>
      <c r="S18" s="96" t="s">
        <v>135</v>
      </c>
      <c r="T18" s="81"/>
      <c r="U18"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8" s="224" t="str">
        <f>HYPERLINK("#"&amp;ADDRESS(ROW()+1,COLUMN()),"Click to see dropwdown below")</f>
        <v>Click to see dropwdown below</v>
      </c>
      <c r="W18" s="225"/>
      <c r="X18" s="253"/>
      <c r="Y18" s="224" t="str">
        <f>HYPERLINK("#"&amp;ADDRESS(ROW()+1,COLUMN()),"Click to see dropwdown below")</f>
        <v>Click to see dropwdown below</v>
      </c>
      <c r="Z18" s="225"/>
      <c r="AA18" s="253"/>
      <c r="AB18"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8" s="224" t="str">
        <f>HYPERLINK("#"&amp;ADDRESS(ROW()+1,COLUMN()),"Click to see dropwdown below")</f>
        <v>Click to see dropwdown below</v>
      </c>
      <c r="AD18" s="225"/>
      <c r="AE18" s="253"/>
      <c r="AF18" s="224" t="str">
        <f>HYPERLINK("#"&amp;ADDRESS(ROW()+1,COLUMN()),"Click to see dropwdown below")</f>
        <v>Click to see dropwdown below</v>
      </c>
      <c r="AG18" s="225"/>
      <c r="AH18" s="253"/>
      <c r="AI18" s="244" t="str">
        <f>IF(AND('B. Overview of Internships '!$B$13="Available",'B. Overview of Internships '!$B$14=0, ISNUMBER('B. Overview of Internships '!$B$14)),"Percentage not applicable", IF(OR('B. Overview of Internships '!$B$13="Not Available",V19="Not Available",Y19="Not Available"), "Percentage not available", IF(AND('B. Overview of Internships '!$B$13="Available", 'B. Overview of Internships '!$B$14&gt;0, V19= "Available",Y19="Available", ISNUMBER(X18),ISNUMBER(AA18),AA18&lt;=X18), AA18/X18,"Check input")))</f>
        <v>Check input</v>
      </c>
      <c r="AJ18" s="246" t="str">
        <f>IF(OR(AI18="Percentage not available",AND(AI18&gt;=0,ISNUMBER(AI18),AI18&lt;0.5)),"Red",IF(AND(AI18&lt;=0.8,AI18&gt;=0.5,ISNUMBER(AI18)),"Yellow",IF(AND(AI18&gt;0.8,AI18&lt;=1,ISNUMBER(AI18)),"Green",IF(AI18="Percentage not applicable","Gray","Check input"))))</f>
        <v>Check input</v>
      </c>
      <c r="AK18" s="244" t="str">
        <f>IF(OR(AC19="Not Applicable",AF19="Not Applicable",AND('B. Overview of Internships '!$C$13="Available",'B. Overview of Internships '!$C$14=0,ISNUMBER('B. Overview of Internships '!$C$14))),"Percentage not applicable",IF(OR('B. Overview of Internships '!$C$13="Not Available",AC19="Not Available",AF19="Not Available"),"Percentage not available",IF(AND(AF19="Available",AC19="Available",'B. Overview of Internships '!$C$13="Available",'B. Overview of Internships '!$C$14&gt;0,ISNUMBER(AH18),ISNUMBER(AE18),AH18&lt;=AE18),AH18/AE18,"Check input")))</f>
        <v>Check input</v>
      </c>
      <c r="AL18" s="246" t="str">
        <f>IF(OR(AK18="Percentage not available",AND(AK18&gt;=0,ISNUMBER(AK18),AK18&lt;0.5)),"Red",IF(AND(AK18&lt;=0.8,AK18&gt;=0.5,ISNUMBER(AK18)),"Yellow",IF(AND(AK18&gt;0.8,AK18&lt;=1,ISNUMBER(AK18)),"Green",IF(AK18="Percentage not applicable","Gray","Check input"))))</f>
        <v>Check input</v>
      </c>
      <c r="AM18" s="224" t="str">
        <f>HYPERLINK("#"&amp;ADDRESS(ROW()+1,COLUMN()),"Click to see dropwdown below")</f>
        <v>Click to see dropwdown below</v>
      </c>
      <c r="AN18" s="225"/>
      <c r="AO18" s="96" t="s">
        <v>135</v>
      </c>
      <c r="AP18" s="81"/>
      <c r="AQ18" s="96" t="s">
        <v>135</v>
      </c>
      <c r="AR18" s="81"/>
      <c r="AS18" s="90"/>
      <c r="AT18" s="99" t="str">
        <f>IF(AND(COUNTIF($K18,"&lt;&gt;"),$H19="Yes" ),"Yes","")</f>
        <v/>
      </c>
      <c r="AU18" s="99" t="str">
        <f>IF(AND(COUNTIF($K18,"&lt;&gt;"),$H19="Yes",T18="",R18="" ),"No","")</f>
        <v/>
      </c>
      <c r="AV18"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8"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8"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8" s="99" t="str">
        <f>IF(AC19="Not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8" s="99" t="s">
        <v>90</v>
      </c>
      <c r="BA18" s="100" t="s">
        <v>90</v>
      </c>
    </row>
    <row r="19" spans="1:53" ht="20" customHeight="1" x14ac:dyDescent="0.2">
      <c r="A19" s="207"/>
      <c r="B19" s="257"/>
      <c r="C19" s="260"/>
      <c r="D19" s="207"/>
      <c r="E19" s="304"/>
      <c r="F19" s="39"/>
      <c r="G19" s="107" t="str">
        <f>HYPERLINK("#"&amp;ADDRESS(ROW(),COLUMN()-1),CHAR(128))</f>
        <v>€</v>
      </c>
      <c r="H19" s="101"/>
      <c r="I19" s="107" t="str">
        <f>HYPERLINK("#"&amp;ADDRESS(ROW(),COLUMN()-1),CHAR(128))</f>
        <v>€</v>
      </c>
      <c r="J19" s="96" t="s">
        <v>136</v>
      </c>
      <c r="K19" s="39"/>
      <c r="L19" s="96" t="s">
        <v>136</v>
      </c>
      <c r="M19" s="39"/>
      <c r="N19" s="96" t="s">
        <v>136</v>
      </c>
      <c r="O19" s="101"/>
      <c r="P19" s="109" t="str">
        <f t="shared" si="0"/>
        <v>€</v>
      </c>
      <c r="Q19" s="96" t="s">
        <v>136</v>
      </c>
      <c r="R19" s="39"/>
      <c r="S19" s="96" t="s">
        <v>136</v>
      </c>
      <c r="T19" s="39"/>
      <c r="U19" s="246"/>
      <c r="V19" s="39"/>
      <c r="W19" s="107" t="str">
        <f>HYPERLINK("#"&amp;ADDRESS(ROW(),COLUMN()-1),CHAR(128))</f>
        <v>€</v>
      </c>
      <c r="X19" s="253"/>
      <c r="Y19" s="102"/>
      <c r="Z19" s="107" t="str">
        <f>HYPERLINK("#"&amp;ADDRESS(ROW(),COLUMN()-1),CHAR(128))</f>
        <v>€</v>
      </c>
      <c r="AA19" s="253"/>
      <c r="AB19" s="246"/>
      <c r="AC19" s="39"/>
      <c r="AD19" s="107" t="str">
        <f>HYPERLINK("#"&amp;ADDRESS(ROW(),COLUMN()-1),CHAR(128))</f>
        <v>€</v>
      </c>
      <c r="AE19" s="253"/>
      <c r="AF19" s="39"/>
      <c r="AG19" s="107" t="str">
        <f>HYPERLINK("#"&amp;ADDRESS(ROW(),COLUMN()-1),CHAR(128))</f>
        <v>€</v>
      </c>
      <c r="AH19" s="253"/>
      <c r="AI19" s="244"/>
      <c r="AJ19" s="246"/>
      <c r="AK19" s="244"/>
      <c r="AL19" s="246"/>
      <c r="AM19" s="39"/>
      <c r="AN19" s="107" t="str">
        <f>HYPERLINK("#"&amp;ADDRESS(ROW(),COLUMN()-1),CHAR(128))</f>
        <v>€</v>
      </c>
      <c r="AO19" s="96" t="s">
        <v>136</v>
      </c>
      <c r="AP19" s="39"/>
      <c r="AQ19" s="96" t="s">
        <v>136</v>
      </c>
      <c r="AR19" s="39"/>
      <c r="AT19" s="103" t="str">
        <f>IF(AND(COUNTIF($K19,"&lt;&gt;"),$H19="Yes" ),"Yes","")</f>
        <v/>
      </c>
      <c r="AU19" s="103" t="str">
        <f>IF(AND(COUNTIF($K19,"&lt;&gt;"),$H19="Yes",T19="",R19="" ),"No","")</f>
        <v/>
      </c>
      <c r="AV19" s="103" t="str">
        <f>IF(AND('B. Overview of Internships '!$B$13="Available",'B. Overview of Internships '!$B$14&gt;0,X18=""),"Not Available",IF(AND('B. Overview of Internships '!$B$13="Available",'B. Overview of Internships '!$B$14=0, ISNUMBER('B. Overview of Internships '!$B$14)),"Not Applicable",IF('B. Overview of Internships '!$B$13="Not Available","Not Available","")))</f>
        <v/>
      </c>
      <c r="AW19" s="103" t="str">
        <f>IF(AND('B. Overview of Internships '!$B$13="Available",'B. Overview of Internships '!$B$14&gt;0,AA18=""),"Not Available",IF(AND('B. Overview of Internships '!$B$13="Available",'B. Overview of Internships '!$B$14=0,ISNUMBER('B. Overview of Internships '!$B$14)),"Not Applicable",IF('B. Overview of Internships '!$B$13="Not Available","Not Available","")))</f>
        <v/>
      </c>
      <c r="AX19" s="103" t="str">
        <f>IF(AND('B. Overview of Internships '!$C$13="Available",'B. Overview of Internships '!$C$14&gt;0, AE18=""),"Not Available",IF(AND('B. Overview of Internships '!$C$13="Available",'B. Overview of Internships '!$C$14=0,ISNUMBER('B. Overview of Internships '!$C$14)),"Not Applicable",IF('B. Overview of Internships '!$C$13="Not Available","Not Available","")))</f>
        <v/>
      </c>
      <c r="AY19" s="103" t="str">
        <f>IF(AC19="Not Applicable","Not Applicable", IF(AND('B. Overview of Internships '!$C$13="Available",'B. Overview of Internships '!$C$14&gt;0,AH18=""),"Not Available",IF(AND('B. Overview of Internships '!$C$13="Available",'B. Overview of Internships '!$C$14=0, ISNUMBER('B. Overview of Internships '!$C$14)),"Not Applicable",IF('B. Overview of Internships '!$C$13="Not Available","Not Available",""))))</f>
        <v/>
      </c>
      <c r="AZ19" s="103" t="str">
        <f>IF(AND(AP18="",AP19="",AP20="",AR18="",AR19="",AR20=""),"No","")</f>
        <v>No</v>
      </c>
      <c r="BA19" s="103" t="str">
        <f>IF(AND(K18="",K19="",K20="",M18="",M19="",M20=""),"No","")</f>
        <v>No</v>
      </c>
    </row>
    <row r="20" spans="1:53" ht="20" customHeight="1" x14ac:dyDescent="0.2">
      <c r="A20" s="207"/>
      <c r="B20" s="258"/>
      <c r="C20" s="261"/>
      <c r="D20" s="207"/>
      <c r="E20" s="304"/>
      <c r="F20" s="241"/>
      <c r="G20" s="242"/>
      <c r="H20" s="146"/>
      <c r="I20" s="147"/>
      <c r="J20" s="96" t="s">
        <v>137</v>
      </c>
      <c r="K20" s="39"/>
      <c r="L20" s="96" t="s">
        <v>137</v>
      </c>
      <c r="M20" s="39"/>
      <c r="N20" s="96" t="s">
        <v>137</v>
      </c>
      <c r="O20" s="101"/>
      <c r="P20" s="109" t="str">
        <f t="shared" si="0"/>
        <v>€</v>
      </c>
      <c r="Q20" s="96" t="s">
        <v>137</v>
      </c>
      <c r="R20" s="39"/>
      <c r="S20" s="96" t="s">
        <v>137</v>
      </c>
      <c r="T20" s="39"/>
      <c r="U20" s="247"/>
      <c r="V20" s="241"/>
      <c r="W20" s="242"/>
      <c r="X20" s="254"/>
      <c r="Y20" s="241"/>
      <c r="Z20" s="242"/>
      <c r="AA20" s="254"/>
      <c r="AB20" s="247"/>
      <c r="AC20" s="241"/>
      <c r="AD20" s="242"/>
      <c r="AE20" s="254"/>
      <c r="AF20" s="241"/>
      <c r="AG20" s="242"/>
      <c r="AH20" s="254"/>
      <c r="AI20" s="245"/>
      <c r="AJ20" s="247"/>
      <c r="AK20" s="245"/>
      <c r="AL20" s="247"/>
      <c r="AM20" s="241"/>
      <c r="AN20" s="242"/>
      <c r="AO20" s="96" t="s">
        <v>137</v>
      </c>
      <c r="AP20" s="39"/>
      <c r="AQ20" s="96" t="s">
        <v>137</v>
      </c>
      <c r="AR20" s="39"/>
      <c r="AT20" s="104" t="str">
        <f>IF(AND(COUNTIF($K20,"&lt;&gt;"),$H19="Yes" ),"Yes","")</f>
        <v/>
      </c>
      <c r="AU20" s="104" t="str">
        <f>IF(AND(COUNTIF($K20,"&lt;&gt;"),$H19="Yes",T20="",R20="" ),"No","")</f>
        <v/>
      </c>
      <c r="AV20" s="104"/>
      <c r="AW20" s="104"/>
      <c r="AX20" s="104" t="str">
        <f>IF(AND('B. Overview of Internships '!$C$13="Available",'B. Overview of Internships '!$C$14&gt;0,AE18=""),"Not Applicable",IF(AND('B. Overview of Internships '!$C$13="Available",'B. Overview of Internships '!$C$14=0,ISNUMBER('B. Overview of Internships '!$C$14)),"Not Applicable",IF('B. Overview of Internships '!$C$13="Not Available","Not Available","")))</f>
        <v/>
      </c>
      <c r="AY20" s="104" t="str">
        <f>IF(AC19="Not Applicable","Not Applicable", IF(AND('B. Overview of Internships '!$C$13="Available",'B. Overview of Internships '!$C$14&gt;0,AH18=""),"Not Applicable",IF(AND('B. Overview of Internships '!$C$13="Available",'B. Overview of Internships '!$C$14=0,ISNUMBER('B. Overview of Internships '!$C$14)),"Not Applicable",IF('B. Overview of Internships '!$C$13="Not Available","Not Available",""))))</f>
        <v/>
      </c>
      <c r="AZ20" s="104"/>
      <c r="BA20" s="104"/>
    </row>
    <row r="21" spans="1:53" ht="20" customHeight="1" x14ac:dyDescent="0.2">
      <c r="A21" s="207"/>
      <c r="B21" s="256">
        <v>2.2999999999999998</v>
      </c>
      <c r="C21" s="259" t="s">
        <v>11</v>
      </c>
      <c r="D21" s="207"/>
      <c r="E21" s="304" t="s">
        <v>207</v>
      </c>
      <c r="F21" s="262" t="str">
        <f>HYPERLINK("#"&amp;ADDRESS(ROW()+1,COLUMN()),"Click to see dropwdown below")</f>
        <v>Click to see dropwdown below</v>
      </c>
      <c r="G21" s="225"/>
      <c r="H21" s="224" t="str">
        <f>HYPERLINK("#"&amp;ADDRESS(ROW()+1,COLUMN()),"Click to see dropwdown below")</f>
        <v>Click to see dropwdown below</v>
      </c>
      <c r="I21" s="263"/>
      <c r="J21" s="96" t="s">
        <v>135</v>
      </c>
      <c r="K21" s="81"/>
      <c r="L21" s="96" t="s">
        <v>135</v>
      </c>
      <c r="M21" s="97"/>
      <c r="N21" s="96" t="s">
        <v>135</v>
      </c>
      <c r="O21" s="98"/>
      <c r="P21" s="108" t="str">
        <f t="shared" si="0"/>
        <v>€</v>
      </c>
      <c r="Q21" s="96" t="s">
        <v>135</v>
      </c>
      <c r="R21" s="81"/>
      <c r="S21" s="96" t="s">
        <v>135</v>
      </c>
      <c r="T21" s="81"/>
      <c r="U21"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1" s="224" t="str">
        <f>HYPERLINK("#"&amp;ADDRESS(ROW()+1,COLUMN()),"Click to see dropwdown below")</f>
        <v>Click to see dropwdown below</v>
      </c>
      <c r="W21" s="225"/>
      <c r="X21" s="253"/>
      <c r="Y21" s="224" t="str">
        <f>HYPERLINK("#"&amp;ADDRESS(ROW()+1,COLUMN()),"Click to see dropwdown below")</f>
        <v>Click to see dropwdown below</v>
      </c>
      <c r="Z21" s="225"/>
      <c r="AA21" s="253"/>
      <c r="AB21"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1" s="224" t="str">
        <f>HYPERLINK("#"&amp;ADDRESS(ROW()+1,COLUMN()),"Click to see dropwdown below")</f>
        <v>Click to see dropwdown below</v>
      </c>
      <c r="AD21" s="225"/>
      <c r="AE21" s="253"/>
      <c r="AF21" s="224" t="str">
        <f>HYPERLINK("#"&amp;ADDRESS(ROW()+1,COLUMN()),"Click to see dropwdown below")</f>
        <v>Click to see dropwdown below</v>
      </c>
      <c r="AG21" s="225"/>
      <c r="AH21" s="253"/>
      <c r="AI21" s="244" t="str">
        <f>IF(AND('B. Overview of Internships '!$B$13="Available",'B. Overview of Internships '!$B$14=0, ISNUMBER('B. Overview of Internships '!$B$14)),"Percentage not applicable", IF(OR('B. Overview of Internships '!$B$13="Not Available",V22="Not Available",Y22="Not Available"), "Percentage not available", IF(AND('B. Overview of Internships '!$B$13="Available", 'B. Overview of Internships '!$B$14&gt;0, V22= "Available",Y22="Available", ISNUMBER(X21),ISNUMBER(AA21),AA21&lt;=X21), AA21/X21,"Check input")))</f>
        <v>Check input</v>
      </c>
      <c r="AJ21" s="246" t="str">
        <f>IF(OR(AI21="Percentage not available",AND(AI21&gt;=0,ISNUMBER(AI21),AI21&lt;0.5)),"Red",IF(AND(AI21&lt;=0.8,AI21&gt;=0.5,ISNUMBER(AI21)),"Yellow",IF(AND(AI21&gt;0.8,AI21&lt;=1,ISNUMBER(AI21)),"Green",IF(AI21="Percentage not applicable","Gray","Check input"))))</f>
        <v>Check input</v>
      </c>
      <c r="AK21" s="244" t="str">
        <f>IF(OR(AC22="Not Applicable",AF22="Not Applicable",AND('B. Overview of Internships '!$C$13="Available",'B. Overview of Internships '!$C$14=0,ISNUMBER('B. Overview of Internships '!$C$14))),"Percentage not applicable",IF(OR('B. Overview of Internships '!$C$13="Not Available",AC22="Not Available",AF22="Not Available"),"Percentage not available",IF(AND(AF22="Available",AC22="Available",'B. Overview of Internships '!$C$13="Available",'B. Overview of Internships '!$C$14&gt;0,ISNUMBER(AH21),ISNUMBER(AE21),AH21&lt;=AE21),AH21/AE21,"Check input")))</f>
        <v>Check input</v>
      </c>
      <c r="AL21" s="246" t="str">
        <f>IF(OR(AK21="Percentage not available",AND(AK21&gt;=0,ISNUMBER(AK21),AK21&lt;0.5)),"Red",IF(AND(AK21&lt;=0.8,AK21&gt;=0.5,ISNUMBER(AK21)),"Yellow",IF(AND(AK21&gt;0.8,AK21&lt;=1,ISNUMBER(AK21)),"Green",IF(AK21="Percentage not applicable","Gray","Check input"))))</f>
        <v>Check input</v>
      </c>
      <c r="AM21" s="224" t="str">
        <f>HYPERLINK("#"&amp;ADDRESS(ROW()+1,COLUMN()),"Click to see dropwdown below")</f>
        <v>Click to see dropwdown below</v>
      </c>
      <c r="AN21" s="225"/>
      <c r="AO21" s="96" t="s">
        <v>135</v>
      </c>
      <c r="AP21" s="81"/>
      <c r="AQ21" s="96" t="s">
        <v>135</v>
      </c>
      <c r="AR21" s="81"/>
      <c r="AS21" s="90"/>
      <c r="AT21" s="99" t="str">
        <f>IF(AND(COUNTIF($K21,"&lt;&gt;"),$H22="Yes" ),"Yes","")</f>
        <v/>
      </c>
      <c r="AU21" s="99" t="str">
        <f>IF(AND(COUNTIF($K21,"&lt;&gt;"),$H22="Yes",T21="",R21="" ),"No","")</f>
        <v/>
      </c>
      <c r="AV2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1"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1" s="99" t="str">
        <f>IF(AC22="Not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1" s="99" t="s">
        <v>90</v>
      </c>
      <c r="BA21" s="100" t="s">
        <v>90</v>
      </c>
    </row>
    <row r="22" spans="1:53" ht="20" customHeight="1" x14ac:dyDescent="0.2">
      <c r="A22" s="207"/>
      <c r="B22" s="257"/>
      <c r="C22" s="260"/>
      <c r="D22" s="207"/>
      <c r="E22" s="304"/>
      <c r="F22" s="39"/>
      <c r="G22" s="107" t="str">
        <f>HYPERLINK("#"&amp;ADDRESS(ROW(),COLUMN()-1),CHAR(128))</f>
        <v>€</v>
      </c>
      <c r="H22" s="101"/>
      <c r="I22" s="107" t="str">
        <f>HYPERLINK("#"&amp;ADDRESS(ROW(),COLUMN()-1),CHAR(128))</f>
        <v>€</v>
      </c>
      <c r="J22" s="96" t="s">
        <v>136</v>
      </c>
      <c r="K22" s="39"/>
      <c r="L22" s="96" t="s">
        <v>136</v>
      </c>
      <c r="M22" s="39"/>
      <c r="N22" s="96" t="s">
        <v>136</v>
      </c>
      <c r="O22" s="101"/>
      <c r="P22" s="109" t="str">
        <f t="shared" si="0"/>
        <v>€</v>
      </c>
      <c r="Q22" s="96" t="s">
        <v>136</v>
      </c>
      <c r="R22" s="39"/>
      <c r="S22" s="96" t="s">
        <v>136</v>
      </c>
      <c r="T22" s="39"/>
      <c r="U22" s="246"/>
      <c r="V22" s="39"/>
      <c r="W22" s="107" t="str">
        <f>HYPERLINK("#"&amp;ADDRESS(ROW(),COLUMN()-1),CHAR(128))</f>
        <v>€</v>
      </c>
      <c r="X22" s="253"/>
      <c r="Y22" s="102"/>
      <c r="Z22" s="107" t="str">
        <f>HYPERLINK("#"&amp;ADDRESS(ROW(),COLUMN()-1),CHAR(128))</f>
        <v>€</v>
      </c>
      <c r="AA22" s="253"/>
      <c r="AB22" s="246"/>
      <c r="AC22" s="39"/>
      <c r="AD22" s="107" t="str">
        <f>HYPERLINK("#"&amp;ADDRESS(ROW(),COLUMN()-1),CHAR(128))</f>
        <v>€</v>
      </c>
      <c r="AE22" s="253"/>
      <c r="AF22" s="39"/>
      <c r="AG22" s="107" t="str">
        <f>HYPERLINK("#"&amp;ADDRESS(ROW(),COLUMN()-1),CHAR(128))</f>
        <v>€</v>
      </c>
      <c r="AH22" s="253"/>
      <c r="AI22" s="244"/>
      <c r="AJ22" s="246"/>
      <c r="AK22" s="244"/>
      <c r="AL22" s="246"/>
      <c r="AM22" s="39"/>
      <c r="AN22" s="107" t="str">
        <f>HYPERLINK("#"&amp;ADDRESS(ROW(),COLUMN()-1),CHAR(128))</f>
        <v>€</v>
      </c>
      <c r="AO22" s="96" t="s">
        <v>136</v>
      </c>
      <c r="AP22" s="39"/>
      <c r="AQ22" s="96" t="s">
        <v>136</v>
      </c>
      <c r="AR22" s="39"/>
      <c r="AT22" s="103" t="str">
        <f>IF(AND(COUNTIF($K22,"&lt;&gt;"),$H22="Yes" ),"Yes","")</f>
        <v/>
      </c>
      <c r="AU22" s="103" t="str">
        <f>IF(AND(COUNTIF($K22,"&lt;&gt;"),$H22="Yes",T22="",R22="" ),"No","")</f>
        <v/>
      </c>
      <c r="AV22" s="103" t="str">
        <f>IF(AND('B. Overview of Internships '!$B$13="Available",'B. Overview of Internships '!$B$14&gt;0,X21=""),"Not Available",IF(AND('B. Overview of Internships '!$B$13="Available",'B. Overview of Internships '!$B$14=0, ISNUMBER('B. Overview of Internships '!$B$14)),"Not Applicable",IF('B. Overview of Internships '!$B$13="Not Available","Not Available","")))</f>
        <v/>
      </c>
      <c r="AW22" s="103" t="str">
        <f>IF(AND('B. Overview of Internships '!$B$13="Available",'B. Overview of Internships '!$B$14&gt;0,AA21=""),"Not Available",IF(AND('B. Overview of Internships '!$B$13="Available",'B. Overview of Internships '!$B$14=0,ISNUMBER('B. Overview of Internships '!$B$14)),"Not Applicable",IF('B. Overview of Internships '!$B$13="Not Available","Not Available","")))</f>
        <v/>
      </c>
      <c r="AX22" s="103" t="str">
        <f>IF(AND('B. Overview of Internships '!$C$13="Available",'B. Overview of Internships '!$C$14&gt;0, AE21=""),"Not Available",IF(AND('B. Overview of Internships '!$C$13="Available",'B. Overview of Internships '!$C$14=0,ISNUMBER('B. Overview of Internships '!$C$14)),"Not Applicable",IF('B. Overview of Internships '!$C$13="Not Available","Not Available","")))</f>
        <v/>
      </c>
      <c r="AY22" s="103" t="str">
        <f>IF(AC22="Not Applicable","Not Applicable", IF(AND('B. Overview of Internships '!$C$13="Available",'B. Overview of Internships '!$C$14&gt;0,AH21=""),"Not Available",IF(AND('B. Overview of Internships '!$C$13="Available",'B. Overview of Internships '!$C$14=0, ISNUMBER('B. Overview of Internships '!$C$14)),"Not Applicable",IF('B. Overview of Internships '!$C$13="Not Available","Not Available",""))))</f>
        <v/>
      </c>
      <c r="AZ22" s="103" t="str">
        <f>IF(AND(AP21="",AP22="",AP23="",AR21="",AR22="",AR23=""),"No","")</f>
        <v>No</v>
      </c>
      <c r="BA22" s="103" t="str">
        <f>IF(AND(K21="",K22="",K23="",M21="",M22="",M23=""),"No","")</f>
        <v>No</v>
      </c>
    </row>
    <row r="23" spans="1:53" ht="20" customHeight="1" x14ac:dyDescent="0.2">
      <c r="A23" s="208"/>
      <c r="B23" s="258"/>
      <c r="C23" s="261"/>
      <c r="D23" s="208"/>
      <c r="E23" s="304"/>
      <c r="F23" s="241"/>
      <c r="G23" s="242"/>
      <c r="H23" s="146"/>
      <c r="I23" s="147"/>
      <c r="J23" s="96" t="s">
        <v>137</v>
      </c>
      <c r="K23" s="39"/>
      <c r="L23" s="96" t="s">
        <v>137</v>
      </c>
      <c r="M23" s="39"/>
      <c r="N23" s="96" t="s">
        <v>137</v>
      </c>
      <c r="O23" s="101"/>
      <c r="P23" s="109" t="str">
        <f t="shared" si="0"/>
        <v>€</v>
      </c>
      <c r="Q23" s="96" t="s">
        <v>137</v>
      </c>
      <c r="R23" s="39"/>
      <c r="S23" s="96" t="s">
        <v>137</v>
      </c>
      <c r="T23" s="39"/>
      <c r="U23" s="247"/>
      <c r="V23" s="241"/>
      <c r="W23" s="242"/>
      <c r="X23" s="254"/>
      <c r="Y23" s="241"/>
      <c r="Z23" s="242"/>
      <c r="AA23" s="254"/>
      <c r="AB23" s="247"/>
      <c r="AC23" s="241"/>
      <c r="AD23" s="242"/>
      <c r="AE23" s="254"/>
      <c r="AF23" s="241"/>
      <c r="AG23" s="242"/>
      <c r="AH23" s="254"/>
      <c r="AI23" s="245"/>
      <c r="AJ23" s="247"/>
      <c r="AK23" s="245"/>
      <c r="AL23" s="247"/>
      <c r="AM23" s="241"/>
      <c r="AN23" s="242"/>
      <c r="AO23" s="96" t="s">
        <v>137</v>
      </c>
      <c r="AP23" s="39"/>
      <c r="AQ23" s="96" t="s">
        <v>137</v>
      </c>
      <c r="AR23" s="39"/>
      <c r="AT23" s="104" t="str">
        <f>IF(AND(COUNTIF($K23,"&lt;&gt;"),$H22="Yes" ),"Yes","")</f>
        <v/>
      </c>
      <c r="AU23" s="104" t="str">
        <f>IF(AND(COUNTIF($K23,"&lt;&gt;"),$H22="Yes",T23="",R23="" ),"No","")</f>
        <v/>
      </c>
      <c r="AV23" s="104"/>
      <c r="AW23" s="104"/>
      <c r="AX23" s="104" t="str">
        <f>IF(AND('B. Overview of Internships '!$C$13="Available",'B. Overview of Internships '!$C$14&gt;0,AE21=""),"Not Applicable",IF(AND('B. Overview of Internships '!$C$13="Available",'B. Overview of Internships '!$C$14=0,ISNUMBER('B. Overview of Internships '!$C$14)),"Not Applicable",IF('B. Overview of Internships '!$C$13="Not Available","Not Available","")))</f>
        <v/>
      </c>
      <c r="AY23" s="104" t="str">
        <f>IF(AC22="Not Applicable","Not Applicable", IF(AND('B. Overview of Internships '!$C$13="Available",'B. Overview of Internships '!$C$14&gt;0,AH21=""),"Not Applicable",IF(AND('B. Overview of Internships '!$C$13="Available",'B. Overview of Internships '!$C$14=0,ISNUMBER('B. Overview of Internships '!$C$14)),"Not Applicable",IF('B. Overview of Internships '!$C$13="Not Available","Not Available",""))))</f>
        <v/>
      </c>
      <c r="AZ23" s="104"/>
      <c r="BA23" s="104"/>
    </row>
    <row r="24" spans="1:53" s="94" customFormat="1" ht="25.5" customHeight="1" x14ac:dyDescent="0.2">
      <c r="A24" s="22"/>
      <c r="B24" s="4"/>
      <c r="C24" s="4"/>
      <c r="D24" s="4"/>
      <c r="E24" s="5"/>
      <c r="F24" s="5"/>
      <c r="G24" s="12"/>
      <c r="H24" s="4"/>
      <c r="I24" s="6"/>
      <c r="J24" s="4"/>
      <c r="K24" s="4"/>
      <c r="L24" s="4"/>
      <c r="M24" s="4"/>
      <c r="N24" s="4"/>
      <c r="O24" s="4"/>
      <c r="P24" s="6"/>
      <c r="Q24" s="4"/>
      <c r="R24" s="5"/>
      <c r="S24" s="4"/>
      <c r="T24" s="5"/>
      <c r="U24" s="5"/>
      <c r="V24" s="5"/>
      <c r="W24" s="12"/>
      <c r="X24" s="5"/>
      <c r="Y24" s="5"/>
      <c r="Z24" s="12"/>
      <c r="AA24" s="5"/>
      <c r="AB24" s="5"/>
      <c r="AC24" s="5"/>
      <c r="AD24" s="12"/>
      <c r="AE24" s="5"/>
      <c r="AF24" s="5"/>
      <c r="AG24" s="12"/>
      <c r="AH24" s="5"/>
      <c r="AI24" s="5"/>
      <c r="AJ24" s="5"/>
      <c r="AK24" s="5"/>
      <c r="AL24" s="5"/>
      <c r="AM24" s="5"/>
      <c r="AN24" s="12"/>
      <c r="AO24" s="4"/>
      <c r="AP24" s="5"/>
      <c r="AQ24" s="4"/>
      <c r="AR24" s="5"/>
      <c r="AT24" s="95"/>
      <c r="AU24" s="95"/>
      <c r="AV24" s="95"/>
      <c r="AW24" s="95"/>
      <c r="AX24" s="95"/>
      <c r="AY24" s="95"/>
      <c r="AZ24" s="95"/>
      <c r="BA24" s="95"/>
    </row>
    <row r="25" spans="1:53" ht="20" customHeight="1" x14ac:dyDescent="0.2">
      <c r="A25" s="206" t="s">
        <v>142</v>
      </c>
      <c r="B25" s="256">
        <v>3.1</v>
      </c>
      <c r="C25" s="259" t="s">
        <v>12</v>
      </c>
      <c r="D25" s="206" t="s">
        <v>68</v>
      </c>
      <c r="E25" s="206" t="s">
        <v>14</v>
      </c>
      <c r="F25" s="262" t="str">
        <f>HYPERLINK("#"&amp;ADDRESS(ROW()+1,COLUMN()),"Click to see dropwdown below")</f>
        <v>Click to see dropwdown below</v>
      </c>
      <c r="G25" s="225"/>
      <c r="H25" s="224" t="str">
        <f>HYPERLINK("#"&amp;ADDRESS(ROW()+1,COLUMN()),"Click to see dropwdown below")</f>
        <v>Click to see dropwdown below</v>
      </c>
      <c r="I25" s="263"/>
      <c r="J25" s="96" t="s">
        <v>135</v>
      </c>
      <c r="K25" s="81"/>
      <c r="L25" s="96" t="s">
        <v>135</v>
      </c>
      <c r="M25" s="97"/>
      <c r="N25" s="96" t="s">
        <v>135</v>
      </c>
      <c r="O25" s="98"/>
      <c r="P25" s="108" t="str">
        <f t="shared" ref="P25:P30" si="1">HYPERLINK("#"&amp;ADDRESS(ROW(),COLUMN()-1),CHAR(128))</f>
        <v>€</v>
      </c>
      <c r="Q25" s="96" t="s">
        <v>135</v>
      </c>
      <c r="R25" s="81"/>
      <c r="S25" s="96" t="s">
        <v>135</v>
      </c>
      <c r="T25" s="81"/>
      <c r="U25"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5" s="224" t="str">
        <f>HYPERLINK("#"&amp;ADDRESS(ROW()+1,COLUMN()),"Click to see dropwdown below")</f>
        <v>Click to see dropwdown below</v>
      </c>
      <c r="W25" s="225"/>
      <c r="X25" s="253"/>
      <c r="Y25" s="224" t="str">
        <f>HYPERLINK("#"&amp;ADDRESS(ROW()+1,COLUMN()),"Click to see dropwdown below")</f>
        <v>Click to see dropwdown below</v>
      </c>
      <c r="Z25" s="225"/>
      <c r="AA25" s="253"/>
      <c r="AB25"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5" s="224" t="str">
        <f>HYPERLINK("#"&amp;ADDRESS(ROW()+1,COLUMN()),"Click to see dropwdown below")</f>
        <v>Click to see dropwdown below</v>
      </c>
      <c r="AD25" s="225"/>
      <c r="AE25" s="253"/>
      <c r="AF25" s="224" t="str">
        <f>HYPERLINK("#"&amp;ADDRESS(ROW()+1,COLUMN()),"Click to see dropwdown below")</f>
        <v>Click to see dropwdown below</v>
      </c>
      <c r="AG25" s="225"/>
      <c r="AH25" s="253"/>
      <c r="AI25" s="244" t="str">
        <f>IF(AND('B. Overview of Internships '!$B$13="Available",'B. Overview of Internships '!$B$14=0, ISNUMBER('B. Overview of Internships '!$B$14)),"Percentage not applicable", IF(OR('B. Overview of Internships '!$B$13="Not Available",V26="Not Available",Y26="Not Available"), "Percentage not available", IF(AND('B. Overview of Internships '!$B$13="Available", 'B. Overview of Internships '!$B$14&gt;0, V26= "Available",Y26="Available", ISNUMBER(X25),ISNUMBER(AA25),AA25&lt;=X25), AA25/X25,"Check input")))</f>
        <v>Check input</v>
      </c>
      <c r="AJ25" s="246" t="str">
        <f>IF(OR(AI25="Percentage not available",AND(AI25&gt;=0,ISNUMBER(AI25),AI25&lt;0.5)),"Red",IF(AND(AI25&lt;=0.8,AI25&gt;=0.5,ISNUMBER(AI25)),"Yellow",IF(AND(AI25&gt;0.8,AI25&lt;=1,ISNUMBER(AI25)),"Green",IF(AI25="Percentage not applicable","Gray","Check input"))))</f>
        <v>Check input</v>
      </c>
      <c r="AK25" s="244" t="str">
        <f>IF(OR(AC26="Not Applicable",AF26="Not Applicable",AND('B. Overview of Internships '!$C$13="Available",'B. Overview of Internships '!$C$14=0,ISNUMBER('B. Overview of Internships '!$C$14))),"Percentage not applicable",IF(OR('B. Overview of Internships '!$C$13="Not Available",AC26="Not Available",AF26="Not Available"),"Percentage not available",IF(AND(AF26="Available",AC26="Available",'B. Overview of Internships '!$C$13="Available",'B. Overview of Internships '!$C$14&gt;0,ISNUMBER(AH25),ISNUMBER(AE25),AH25&lt;=AE25),AH25/AE25,"Check input")))</f>
        <v>Check input</v>
      </c>
      <c r="AL25" s="246" t="str">
        <f>IF(OR(AK25="Percentage not available",AND(AK25&gt;=0,ISNUMBER(AK25),AK25&lt;0.5)),"Red",IF(AND(AK25&lt;=0.8,AK25&gt;=0.5,ISNUMBER(AK25)),"Yellow",IF(AND(AK25&gt;0.8,AK25&lt;=1,ISNUMBER(AK25)),"Green",IF(AK25="Percentage not applicable","Gray","Check input"))))</f>
        <v>Check input</v>
      </c>
      <c r="AM25" s="224" t="str">
        <f>HYPERLINK("#"&amp;ADDRESS(ROW()+1,COLUMN()),"Click to see dropwdown below")</f>
        <v>Click to see dropwdown below</v>
      </c>
      <c r="AN25" s="225"/>
      <c r="AO25" s="96" t="s">
        <v>135</v>
      </c>
      <c r="AP25" s="81"/>
      <c r="AQ25" s="96" t="s">
        <v>135</v>
      </c>
      <c r="AR25" s="81"/>
      <c r="AS25" s="90"/>
      <c r="AT25" s="99" t="str">
        <f>IF(AND(COUNTIF($K25,"&lt;&gt;"),$H26="Yes" ),"Yes","")</f>
        <v/>
      </c>
      <c r="AU25" s="99" t="str">
        <f>IF(AND(COUNTIF($K25,"&lt;&gt;"),$H26="Yes",T25="",R25="" ),"No","")</f>
        <v/>
      </c>
      <c r="AV25"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5"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5"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5" s="99" t="str">
        <f>IF(AC26="Not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5" s="99" t="s">
        <v>90</v>
      </c>
      <c r="BA25" s="100" t="s">
        <v>90</v>
      </c>
    </row>
    <row r="26" spans="1:53" ht="20" customHeight="1" x14ac:dyDescent="0.2">
      <c r="A26" s="207"/>
      <c r="B26" s="257"/>
      <c r="C26" s="260"/>
      <c r="D26" s="207"/>
      <c r="E26" s="207"/>
      <c r="F26" s="39"/>
      <c r="G26" s="107" t="str">
        <f>HYPERLINK("#"&amp;ADDRESS(ROW(),COLUMN()-1),CHAR(128))</f>
        <v>€</v>
      </c>
      <c r="H26" s="101"/>
      <c r="I26" s="107" t="str">
        <f>HYPERLINK("#"&amp;ADDRESS(ROW(),COLUMN()-1),CHAR(128))</f>
        <v>€</v>
      </c>
      <c r="J26" s="96" t="s">
        <v>136</v>
      </c>
      <c r="K26" s="39"/>
      <c r="L26" s="96" t="s">
        <v>136</v>
      </c>
      <c r="M26" s="39"/>
      <c r="N26" s="96" t="s">
        <v>136</v>
      </c>
      <c r="O26" s="101"/>
      <c r="P26" s="109" t="str">
        <f t="shared" si="1"/>
        <v>€</v>
      </c>
      <c r="Q26" s="96" t="s">
        <v>136</v>
      </c>
      <c r="R26" s="39"/>
      <c r="S26" s="96" t="s">
        <v>136</v>
      </c>
      <c r="T26" s="39"/>
      <c r="U26" s="246"/>
      <c r="V26" s="39"/>
      <c r="W26" s="107" t="str">
        <f>HYPERLINK("#"&amp;ADDRESS(ROW(),COLUMN()-1),CHAR(128))</f>
        <v>€</v>
      </c>
      <c r="X26" s="253"/>
      <c r="Y26" s="102"/>
      <c r="Z26" s="107" t="str">
        <f>HYPERLINK("#"&amp;ADDRESS(ROW(),COLUMN()-1),CHAR(128))</f>
        <v>€</v>
      </c>
      <c r="AA26" s="253"/>
      <c r="AB26" s="246"/>
      <c r="AC26" s="39"/>
      <c r="AD26" s="107" t="str">
        <f>HYPERLINK("#"&amp;ADDRESS(ROW(),COLUMN()-1),CHAR(128))</f>
        <v>€</v>
      </c>
      <c r="AE26" s="253"/>
      <c r="AF26" s="39"/>
      <c r="AG26" s="107" t="str">
        <f>HYPERLINK("#"&amp;ADDRESS(ROW(),COLUMN()-1),CHAR(128))</f>
        <v>€</v>
      </c>
      <c r="AH26" s="253"/>
      <c r="AI26" s="244"/>
      <c r="AJ26" s="246"/>
      <c r="AK26" s="244"/>
      <c r="AL26" s="246"/>
      <c r="AM26" s="39"/>
      <c r="AN26" s="107" t="str">
        <f>HYPERLINK("#"&amp;ADDRESS(ROW(),COLUMN()-1),CHAR(128))</f>
        <v>€</v>
      </c>
      <c r="AO26" s="96" t="s">
        <v>136</v>
      </c>
      <c r="AP26" s="39"/>
      <c r="AQ26" s="96" t="s">
        <v>136</v>
      </c>
      <c r="AR26" s="39"/>
      <c r="AT26" s="103" t="str">
        <f>IF(AND(COUNTIF($K26,"&lt;&gt;"),$H26="Yes" ),"Yes","")</f>
        <v/>
      </c>
      <c r="AU26" s="103" t="str">
        <f>IF(AND(COUNTIF($K26,"&lt;&gt;"),$H26="Yes",T26="",R26="" ),"No","")</f>
        <v/>
      </c>
      <c r="AV26" s="103" t="str">
        <f>IF(AND('B. Overview of Internships '!$B$13="Available",'B. Overview of Internships '!$B$14&gt;0,X25=""),"Not Available",IF(AND('B. Overview of Internships '!$B$13="Available",'B. Overview of Internships '!$B$14=0, ISNUMBER('B. Overview of Internships '!$B$14)),"Not Applicable",IF('B. Overview of Internships '!$B$13="Not Available","Not Available","")))</f>
        <v/>
      </c>
      <c r="AW26" s="103" t="str">
        <f>IF(AND('B. Overview of Internships '!$B$13="Available",'B. Overview of Internships '!$B$14&gt;0,AA25=""),"Not Available",IF(AND('B. Overview of Internships '!$B$13="Available",'B. Overview of Internships '!$B$14=0,ISNUMBER('B. Overview of Internships '!$B$14)),"Not Applicable",IF('B. Overview of Internships '!$B$13="Not Available","Not Available","")))</f>
        <v/>
      </c>
      <c r="AX26" s="103" t="str">
        <f>IF(AND('B. Overview of Internships '!$C$13="Available",'B. Overview of Internships '!$C$14&gt;0, AE25=""),"Not Available",IF(AND('B. Overview of Internships '!$C$13="Available",'B. Overview of Internships '!$C$14=0,ISNUMBER('B. Overview of Internships '!$C$14)),"Not Applicable",IF('B. Overview of Internships '!$C$13="Not Available","Not Available","")))</f>
        <v/>
      </c>
      <c r="AY26" s="103" t="str">
        <f>IF(AC26="Not Applicable","Not Applicable", IF(AND('B. Overview of Internships '!$C$13="Available",'B. Overview of Internships '!$C$14&gt;0,AH25=""),"Not Available",IF(AND('B. Overview of Internships '!$C$13="Available",'B. Overview of Internships '!$C$14=0, ISNUMBER('B. Overview of Internships '!$C$14)),"Not Applicable",IF('B. Overview of Internships '!$C$13="Not Available","Not Available",""))))</f>
        <v/>
      </c>
      <c r="AZ26" s="103" t="str">
        <f>IF(AND(AP25="",AP26="",AP27="",AR25="",AR26="",AR27=""),"No","")</f>
        <v>No</v>
      </c>
      <c r="BA26" s="103" t="str">
        <f>IF(AND(K25="",K26="",K27="",M25="",M26="",M27=""),"No","")</f>
        <v>No</v>
      </c>
    </row>
    <row r="27" spans="1:53" ht="20" customHeight="1" x14ac:dyDescent="0.2">
      <c r="A27" s="207"/>
      <c r="B27" s="258"/>
      <c r="C27" s="261"/>
      <c r="D27" s="207"/>
      <c r="E27" s="207"/>
      <c r="F27" s="241"/>
      <c r="G27" s="242"/>
      <c r="H27" s="146"/>
      <c r="I27" s="147"/>
      <c r="J27" s="96" t="s">
        <v>137</v>
      </c>
      <c r="K27" s="39"/>
      <c r="L27" s="96" t="s">
        <v>137</v>
      </c>
      <c r="M27" s="39"/>
      <c r="N27" s="96" t="s">
        <v>137</v>
      </c>
      <c r="O27" s="101"/>
      <c r="P27" s="109" t="str">
        <f t="shared" si="1"/>
        <v>€</v>
      </c>
      <c r="Q27" s="96" t="s">
        <v>137</v>
      </c>
      <c r="R27" s="39"/>
      <c r="S27" s="96" t="s">
        <v>137</v>
      </c>
      <c r="T27" s="39"/>
      <c r="U27" s="247"/>
      <c r="V27" s="241"/>
      <c r="W27" s="242"/>
      <c r="X27" s="254"/>
      <c r="Y27" s="241"/>
      <c r="Z27" s="242"/>
      <c r="AA27" s="254"/>
      <c r="AB27" s="247"/>
      <c r="AC27" s="241"/>
      <c r="AD27" s="242"/>
      <c r="AE27" s="254"/>
      <c r="AF27" s="241"/>
      <c r="AG27" s="242"/>
      <c r="AH27" s="254"/>
      <c r="AI27" s="245"/>
      <c r="AJ27" s="247"/>
      <c r="AK27" s="245"/>
      <c r="AL27" s="247"/>
      <c r="AM27" s="241"/>
      <c r="AN27" s="242"/>
      <c r="AO27" s="96" t="s">
        <v>137</v>
      </c>
      <c r="AP27" s="39"/>
      <c r="AQ27" s="96" t="s">
        <v>137</v>
      </c>
      <c r="AR27" s="39"/>
      <c r="AT27" s="104" t="str">
        <f>IF(AND(COUNTIF($K27,"&lt;&gt;"),$H26="Yes" ),"Yes","")</f>
        <v/>
      </c>
      <c r="AU27" s="104" t="str">
        <f>IF(AND(COUNTIF($K27,"&lt;&gt;"),$H26="Yes",T27="",R27="" ),"No","")</f>
        <v/>
      </c>
      <c r="AV27" s="104"/>
      <c r="AW27" s="104"/>
      <c r="AX27" s="104" t="str">
        <f>IF(AND('B. Overview of Internships '!$C$13="Available",'B. Overview of Internships '!$C$14&gt;0,AE25=""),"Not Applicable",IF(AND('B. Overview of Internships '!$C$13="Available",'B. Overview of Internships '!$C$14=0,ISNUMBER('B. Overview of Internships '!$C$14)),"Not Applicable",IF('B. Overview of Internships '!$C$13="Not Available","Not Available","")))</f>
        <v/>
      </c>
      <c r="AY27" s="104" t="str">
        <f>IF(AC26="Not Applicable","Not Applicable", IF(AND('B. Overview of Internships '!$C$13="Available",'B. Overview of Internships '!$C$14&gt;0,AH25=""),"Not Applicable",IF(AND('B. Overview of Internships '!$C$13="Available",'B. Overview of Internships '!$C$14=0,ISNUMBER('B. Overview of Internships '!$C$14)),"Not Applicable",IF('B. Overview of Internships '!$C$13="Not Available","Not Available",""))))</f>
        <v/>
      </c>
      <c r="AZ27" s="104"/>
      <c r="BA27" s="104"/>
    </row>
    <row r="28" spans="1:53" ht="20" customHeight="1" x14ac:dyDescent="0.2">
      <c r="A28" s="207"/>
      <c r="B28" s="256">
        <v>3.2</v>
      </c>
      <c r="C28" s="259" t="s">
        <v>62</v>
      </c>
      <c r="D28" s="206" t="s">
        <v>72</v>
      </c>
      <c r="E28" s="206" t="s">
        <v>15</v>
      </c>
      <c r="F28" s="262" t="str">
        <f>HYPERLINK("#"&amp;ADDRESS(ROW()+1,COLUMN()),"Click to see dropwdown below")</f>
        <v>Click to see dropwdown below</v>
      </c>
      <c r="G28" s="225"/>
      <c r="H28" s="224" t="str">
        <f>HYPERLINK("#"&amp;ADDRESS(ROW()+1,COLUMN()),"Click to see dropwdown below")</f>
        <v>Click to see dropwdown below</v>
      </c>
      <c r="I28" s="263"/>
      <c r="J28" s="96" t="s">
        <v>135</v>
      </c>
      <c r="K28" s="81"/>
      <c r="L28" s="96" t="s">
        <v>135</v>
      </c>
      <c r="M28" s="97"/>
      <c r="N28" s="96" t="s">
        <v>135</v>
      </c>
      <c r="O28" s="98"/>
      <c r="P28" s="108" t="str">
        <f t="shared" si="1"/>
        <v>€</v>
      </c>
      <c r="Q28" s="96" t="s">
        <v>135</v>
      </c>
      <c r="R28" s="81"/>
      <c r="S28" s="96" t="s">
        <v>135</v>
      </c>
      <c r="T28" s="81"/>
      <c r="U28"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8" s="224" t="str">
        <f>HYPERLINK("#"&amp;ADDRESS(ROW()+1,COLUMN()),"Click to see dropwdown below")</f>
        <v>Click to see dropwdown below</v>
      </c>
      <c r="W28" s="225"/>
      <c r="X28" s="253"/>
      <c r="Y28" s="224" t="str">
        <f>HYPERLINK("#"&amp;ADDRESS(ROW()+1,COLUMN()),"Click to see dropwdown below")</f>
        <v>Click to see dropwdown below</v>
      </c>
      <c r="Z28" s="225"/>
      <c r="AA28" s="253"/>
      <c r="AB28"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8" s="224" t="str">
        <f>HYPERLINK("#"&amp;ADDRESS(ROW()+1,COLUMN()),"Click to see dropwdown below")</f>
        <v>Click to see dropwdown below</v>
      </c>
      <c r="AD28" s="225"/>
      <c r="AE28" s="253"/>
      <c r="AF28" s="224" t="str">
        <f>HYPERLINK("#"&amp;ADDRESS(ROW()+1,COLUMN()),"Click to see dropwdown below")</f>
        <v>Click to see dropwdown below</v>
      </c>
      <c r="AG28" s="225"/>
      <c r="AH28" s="253"/>
      <c r="AI28" s="244" t="str">
        <f>IF(AND('B. Overview of Internships '!$B$13="Available",'B. Overview of Internships '!$B$14=0, ISNUMBER('B. Overview of Internships '!$B$14)),"Percentage not applicable", IF(OR('B. Overview of Internships '!$B$13="Not Available",V29="Not Available",Y29="Not Available"), "Percentage not available", IF(AND('B. Overview of Internships '!$B$13="Available", 'B. Overview of Internships '!$B$14&gt;0, V29= "Available",Y29="Available", ISNUMBER(X28),ISNUMBER(AA28),AA28&lt;=X28), AA28/X28,"Check input")))</f>
        <v>Check input</v>
      </c>
      <c r="AJ28" s="246" t="str">
        <f>IF(OR(AI28="Percentage not available",AND(AI28&gt;=0,ISNUMBER(AI28),AI28&lt;0.5)),"Red",IF(AND(AI28&lt;=0.8,AI28&gt;=0.5,ISNUMBER(AI28)),"Yellow",IF(AND(AI28&gt;0.8,AI28&lt;=1,ISNUMBER(AI28)),"Green",IF(AI28="Percentage not applicable","Gray","Check input"))))</f>
        <v>Check input</v>
      </c>
      <c r="AK28" s="244" t="str">
        <f>IF(OR(AC29="Not Applicable",AF29="Not Applicable",AND('B. Overview of Internships '!$C$13="Available",'B. Overview of Internships '!$C$14=0,ISNUMBER('B. Overview of Internships '!$C$14))),"Percentage not applicable",IF(OR('B. Overview of Internships '!$C$13="Not Available",AC29="Not Available",AF29="Not Available"),"Percentage not available",IF(AND(AF29="Available",AC29="Available",'B. Overview of Internships '!$C$13="Available",'B. Overview of Internships '!$C$14&gt;0,ISNUMBER(AH28),ISNUMBER(AE28),AH28&lt;=AE28),AH28/AE28,"Check input")))</f>
        <v>Check input</v>
      </c>
      <c r="AL28" s="246" t="str">
        <f>IF(OR(AK28="Percentage not available",AND(AK28&gt;=0,ISNUMBER(AK28),AK28&lt;0.5)),"Red",IF(AND(AK28&lt;=0.8,AK28&gt;=0.5,ISNUMBER(AK28)),"Yellow",IF(AND(AK28&gt;0.8,AK28&lt;=1,ISNUMBER(AK28)),"Green",IF(AK28="Percentage not applicable","Gray","Check input"))))</f>
        <v>Check input</v>
      </c>
      <c r="AM28" s="224" t="str">
        <f>HYPERLINK("#"&amp;ADDRESS(ROW()+1,COLUMN()),"Click to see dropwdown below")</f>
        <v>Click to see dropwdown below</v>
      </c>
      <c r="AN28" s="225"/>
      <c r="AO28" s="96" t="s">
        <v>135</v>
      </c>
      <c r="AP28" s="81"/>
      <c r="AQ28" s="96" t="s">
        <v>135</v>
      </c>
      <c r="AR28" s="81"/>
      <c r="AS28" s="90"/>
      <c r="AT28" s="99" t="str">
        <f>IF(AND(COUNTIF($K28,"&lt;&gt;"),$H29="Yes" ),"Yes","")</f>
        <v/>
      </c>
      <c r="AU28" s="99" t="str">
        <f>IF(AND(COUNTIF($K28,"&lt;&gt;"),$H29="Yes",T28="",R28="" ),"No","")</f>
        <v/>
      </c>
      <c r="AV28"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8"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8"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8" s="99" t="str">
        <f>IF(AC29="Not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8" s="99" t="s">
        <v>90</v>
      </c>
      <c r="BA28" s="100" t="s">
        <v>90</v>
      </c>
    </row>
    <row r="29" spans="1:53" ht="20" customHeight="1" x14ac:dyDescent="0.2">
      <c r="A29" s="207"/>
      <c r="B29" s="257"/>
      <c r="C29" s="260"/>
      <c r="D29" s="207"/>
      <c r="E29" s="207"/>
      <c r="F29" s="39"/>
      <c r="G29" s="107" t="str">
        <f>HYPERLINK("#"&amp;ADDRESS(ROW(),COLUMN()-1),CHAR(128))</f>
        <v>€</v>
      </c>
      <c r="H29" s="101"/>
      <c r="I29" s="107" t="str">
        <f>HYPERLINK("#"&amp;ADDRESS(ROW(),COLUMN()-1),CHAR(128))</f>
        <v>€</v>
      </c>
      <c r="J29" s="96" t="s">
        <v>136</v>
      </c>
      <c r="K29" s="39"/>
      <c r="L29" s="96" t="s">
        <v>136</v>
      </c>
      <c r="M29" s="39"/>
      <c r="N29" s="96" t="s">
        <v>136</v>
      </c>
      <c r="O29" s="101"/>
      <c r="P29" s="109" t="str">
        <f t="shared" si="1"/>
        <v>€</v>
      </c>
      <c r="Q29" s="96" t="s">
        <v>136</v>
      </c>
      <c r="R29" s="39"/>
      <c r="S29" s="96" t="s">
        <v>136</v>
      </c>
      <c r="T29" s="39"/>
      <c r="U29" s="246"/>
      <c r="V29" s="39"/>
      <c r="W29" s="107" t="str">
        <f>HYPERLINK("#"&amp;ADDRESS(ROW(),COLUMN()-1),CHAR(128))</f>
        <v>€</v>
      </c>
      <c r="X29" s="253"/>
      <c r="Y29" s="102"/>
      <c r="Z29" s="107" t="str">
        <f>HYPERLINK("#"&amp;ADDRESS(ROW(),COLUMN()-1),CHAR(128))</f>
        <v>€</v>
      </c>
      <c r="AA29" s="253"/>
      <c r="AB29" s="246"/>
      <c r="AC29" s="39"/>
      <c r="AD29" s="107" t="str">
        <f>HYPERLINK("#"&amp;ADDRESS(ROW(),COLUMN()-1),CHAR(128))</f>
        <v>€</v>
      </c>
      <c r="AE29" s="253"/>
      <c r="AF29" s="39"/>
      <c r="AG29" s="107" t="str">
        <f>HYPERLINK("#"&amp;ADDRESS(ROW(),COLUMN()-1),CHAR(128))</f>
        <v>€</v>
      </c>
      <c r="AH29" s="253"/>
      <c r="AI29" s="244"/>
      <c r="AJ29" s="246"/>
      <c r="AK29" s="244"/>
      <c r="AL29" s="246"/>
      <c r="AM29" s="39"/>
      <c r="AN29" s="107" t="str">
        <f>HYPERLINK("#"&amp;ADDRESS(ROW(),COLUMN()-1),CHAR(128))</f>
        <v>€</v>
      </c>
      <c r="AO29" s="96" t="s">
        <v>136</v>
      </c>
      <c r="AP29" s="39"/>
      <c r="AQ29" s="96" t="s">
        <v>136</v>
      </c>
      <c r="AR29" s="39"/>
      <c r="AT29" s="103" t="str">
        <f>IF(AND(COUNTIF($K29,"&lt;&gt;"),$H29="Yes" ),"Yes","")</f>
        <v/>
      </c>
      <c r="AU29" s="103" t="str">
        <f>IF(AND(COUNTIF($K29,"&lt;&gt;"),$H29="Yes",T29="",R29="" ),"No","")</f>
        <v/>
      </c>
      <c r="AV29" s="103" t="str">
        <f>IF(AND('B. Overview of Internships '!$B$13="Available",'B. Overview of Internships '!$B$14&gt;0,X28=""),"Not Available",IF(AND('B. Overview of Internships '!$B$13="Available",'B. Overview of Internships '!$B$14=0, ISNUMBER('B. Overview of Internships '!$B$14)),"Not Applicable",IF('B. Overview of Internships '!$B$13="Not Available","Not Available","")))</f>
        <v/>
      </c>
      <c r="AW29" s="103" t="str">
        <f>IF(AND('B. Overview of Internships '!$B$13="Available",'B. Overview of Internships '!$B$14&gt;0,AA28=""),"Not Available",IF(AND('B. Overview of Internships '!$B$13="Available",'B. Overview of Internships '!$B$14=0,ISNUMBER('B. Overview of Internships '!$B$14)),"Not Applicable",IF('B. Overview of Internships '!$B$13="Not Available","Not Available","")))</f>
        <v/>
      </c>
      <c r="AX29" s="103" t="str">
        <f>IF(AND('B. Overview of Internships '!$C$13="Available",'B. Overview of Internships '!$C$14&gt;0, AE28=""),"Not Available",IF(AND('B. Overview of Internships '!$C$13="Available",'B. Overview of Internships '!$C$14=0,ISNUMBER('B. Overview of Internships '!$C$14)),"Not Applicable",IF('B. Overview of Internships '!$C$13="Not Available","Not Available","")))</f>
        <v/>
      </c>
      <c r="AY29" s="103" t="str">
        <f>IF(AC29="Not Applicable","Not Applicable", IF(AND('B. Overview of Internships '!$C$13="Available",'B. Overview of Internships '!$C$14&gt;0,AH28=""),"Not Available",IF(AND('B. Overview of Internships '!$C$13="Available",'B. Overview of Internships '!$C$14=0, ISNUMBER('B. Overview of Internships '!$C$14)),"Not Applicable",IF('B. Overview of Internships '!$C$13="Not Available","Not Available",""))))</f>
        <v/>
      </c>
      <c r="AZ29" s="103" t="str">
        <f>IF(AND(AP28="",AP29="",AP30="",AR28="",AR29="",AR30=""),"No","")</f>
        <v>No</v>
      </c>
      <c r="BA29" s="103" t="str">
        <f>IF(AND(K28="",K29="",K30="",M28="",M29="",M30=""),"No","")</f>
        <v>No</v>
      </c>
    </row>
    <row r="30" spans="1:53" ht="20" customHeight="1" x14ac:dyDescent="0.2">
      <c r="A30" s="208"/>
      <c r="B30" s="258"/>
      <c r="C30" s="261"/>
      <c r="D30" s="208"/>
      <c r="E30" s="208"/>
      <c r="F30" s="241"/>
      <c r="G30" s="242"/>
      <c r="H30" s="146"/>
      <c r="I30" s="147"/>
      <c r="J30" s="96" t="s">
        <v>137</v>
      </c>
      <c r="K30" s="39"/>
      <c r="L30" s="96" t="s">
        <v>137</v>
      </c>
      <c r="M30" s="39"/>
      <c r="N30" s="96" t="s">
        <v>137</v>
      </c>
      <c r="O30" s="101"/>
      <c r="P30" s="109" t="str">
        <f t="shared" si="1"/>
        <v>€</v>
      </c>
      <c r="Q30" s="96" t="s">
        <v>137</v>
      </c>
      <c r="R30" s="39"/>
      <c r="S30" s="96" t="s">
        <v>137</v>
      </c>
      <c r="T30" s="39"/>
      <c r="U30" s="247"/>
      <c r="V30" s="241"/>
      <c r="W30" s="242"/>
      <c r="X30" s="254"/>
      <c r="Y30" s="241"/>
      <c r="Z30" s="242"/>
      <c r="AA30" s="254"/>
      <c r="AB30" s="247"/>
      <c r="AC30" s="241"/>
      <c r="AD30" s="242"/>
      <c r="AE30" s="254"/>
      <c r="AF30" s="241"/>
      <c r="AG30" s="242"/>
      <c r="AH30" s="254"/>
      <c r="AI30" s="245"/>
      <c r="AJ30" s="247"/>
      <c r="AK30" s="245"/>
      <c r="AL30" s="247"/>
      <c r="AM30" s="241"/>
      <c r="AN30" s="242"/>
      <c r="AO30" s="96" t="s">
        <v>137</v>
      </c>
      <c r="AP30" s="39"/>
      <c r="AQ30" s="96" t="s">
        <v>137</v>
      </c>
      <c r="AR30" s="39"/>
      <c r="AT30" s="104" t="str">
        <f>IF(AND(COUNTIF($K30,"&lt;&gt;"),$H29="Yes" ),"Yes","")</f>
        <v/>
      </c>
      <c r="AU30" s="104" t="str">
        <f>IF(AND(COUNTIF($K30,"&lt;&gt;"),$H29="Yes",T30="",R30="" ),"No","")</f>
        <v/>
      </c>
      <c r="AV30" s="104"/>
      <c r="AW30" s="104"/>
      <c r="AX30" s="104" t="str">
        <f>IF(AND('B. Overview of Internships '!$C$13="Available",'B. Overview of Internships '!$C$14&gt;0,AE28=""),"Not Applicable",IF(AND('B. Overview of Internships '!$C$13="Available",'B. Overview of Internships '!$C$14=0,ISNUMBER('B. Overview of Internships '!$C$14)),"Not Applicable",IF('B. Overview of Internships '!$C$13="Not Available","Not Available","")))</f>
        <v/>
      </c>
      <c r="AY30" s="104" t="str">
        <f>IF(AC29="Not Applicable","Not Applicable", IF(AND('B. Overview of Internships '!$C$13="Available",'B. Overview of Internships '!$C$14&gt;0,AH28=""),"Not Applicable",IF(AND('B. Overview of Internships '!$C$13="Available",'B. Overview of Internships '!$C$14=0,ISNUMBER('B. Overview of Internships '!$C$14)),"Not Applicable",IF('B. Overview of Internships '!$C$13="Not Available","Not Available",""))))</f>
        <v/>
      </c>
      <c r="AZ30" s="104"/>
      <c r="BA30" s="104"/>
    </row>
  </sheetData>
  <mergeCells count="209">
    <mergeCell ref="H23:I23"/>
    <mergeCell ref="V23:W23"/>
    <mergeCell ref="E21:E23"/>
    <mergeCell ref="F21:G21"/>
    <mergeCell ref="H21:I21"/>
    <mergeCell ref="AL21:AL23"/>
    <mergeCell ref="AM21:AN21"/>
    <mergeCell ref="AM27:AN27"/>
    <mergeCell ref="AK25:AK27"/>
    <mergeCell ref="AL25:AL27"/>
    <mergeCell ref="F27:G27"/>
    <mergeCell ref="H27:I27"/>
    <mergeCell ref="V27:W27"/>
    <mergeCell ref="Y27:Z27"/>
    <mergeCell ref="AC27:AD27"/>
    <mergeCell ref="AF27:AG27"/>
    <mergeCell ref="X25:X27"/>
    <mergeCell ref="AA25:AA27"/>
    <mergeCell ref="AB25:AB27"/>
    <mergeCell ref="AE25:AE27"/>
    <mergeCell ref="AH25:AH27"/>
    <mergeCell ref="AI25:AI27"/>
    <mergeCell ref="AJ25:AJ27"/>
    <mergeCell ref="X28:X30"/>
    <mergeCell ref="Y28:Z28"/>
    <mergeCell ref="AA28:AA30"/>
    <mergeCell ref="AB28:AB30"/>
    <mergeCell ref="AC28:AD28"/>
    <mergeCell ref="D11:D13"/>
    <mergeCell ref="A9:C9"/>
    <mergeCell ref="A11:A13"/>
    <mergeCell ref="A15:A23"/>
    <mergeCell ref="A25:A30"/>
    <mergeCell ref="J9:K9"/>
    <mergeCell ref="Q9:R9"/>
    <mergeCell ref="L9:M9"/>
    <mergeCell ref="N9:P9"/>
    <mergeCell ref="S9:T9"/>
    <mergeCell ref="H9:I9"/>
    <mergeCell ref="Y30:Z30"/>
    <mergeCell ref="AC30:AD30"/>
    <mergeCell ref="E28:E30"/>
    <mergeCell ref="F28:G28"/>
    <mergeCell ref="H28:I28"/>
    <mergeCell ref="U28:U30"/>
    <mergeCell ref="V28:W28"/>
    <mergeCell ref="B28:B30"/>
    <mergeCell ref="AF30:AG30"/>
    <mergeCell ref="AM30:AN30"/>
    <mergeCell ref="AE28:AE30"/>
    <mergeCell ref="AF28:AG28"/>
    <mergeCell ref="AH28:AH30"/>
    <mergeCell ref="AI28:AI30"/>
    <mergeCell ref="AJ28:AJ30"/>
    <mergeCell ref="AK28:AK30"/>
    <mergeCell ref="AL28:AL30"/>
    <mergeCell ref="AM28:AN28"/>
    <mergeCell ref="C28:C30"/>
    <mergeCell ref="U25:U27"/>
    <mergeCell ref="E25:E27"/>
    <mergeCell ref="B25:B27"/>
    <mergeCell ref="C25:C27"/>
    <mergeCell ref="D25:D27"/>
    <mergeCell ref="D28:D30"/>
    <mergeCell ref="F30:G30"/>
    <mergeCell ref="H30:I30"/>
    <mergeCell ref="V30:W30"/>
    <mergeCell ref="AM23:AN23"/>
    <mergeCell ref="F25:G25"/>
    <mergeCell ref="H25:I25"/>
    <mergeCell ref="V25:W25"/>
    <mergeCell ref="Y25:Z25"/>
    <mergeCell ref="AC25:AD25"/>
    <mergeCell ref="AF25:AG25"/>
    <mergeCell ref="AM25:AN25"/>
    <mergeCell ref="U21:U23"/>
    <mergeCell ref="V21:W21"/>
    <mergeCell ref="X21:X23"/>
    <mergeCell ref="Y21:Z21"/>
    <mergeCell ref="AA21:AA23"/>
    <mergeCell ref="AB21:AB23"/>
    <mergeCell ref="AF23:AG23"/>
    <mergeCell ref="AE21:AE23"/>
    <mergeCell ref="AF21:AG21"/>
    <mergeCell ref="AH21:AH23"/>
    <mergeCell ref="AI21:AI23"/>
    <mergeCell ref="AJ21:AJ23"/>
    <mergeCell ref="Y23:Z23"/>
    <mergeCell ref="AC23:AD23"/>
    <mergeCell ref="F23:G23"/>
    <mergeCell ref="B21:B23"/>
    <mergeCell ref="C21:C23"/>
    <mergeCell ref="D15:D23"/>
    <mergeCell ref="AC21:AD21"/>
    <mergeCell ref="AK21:AK23"/>
    <mergeCell ref="E18:E20"/>
    <mergeCell ref="U18:U20"/>
    <mergeCell ref="V18:W18"/>
    <mergeCell ref="B18:B20"/>
    <mergeCell ref="C18:C20"/>
    <mergeCell ref="U15:U17"/>
    <mergeCell ref="X15:X17"/>
    <mergeCell ref="AA15:AA17"/>
    <mergeCell ref="AB15:AB17"/>
    <mergeCell ref="AE15:AE17"/>
    <mergeCell ref="AH15:AH17"/>
    <mergeCell ref="AI15:AI17"/>
    <mergeCell ref="AJ15:AJ17"/>
    <mergeCell ref="AF17:AG17"/>
    <mergeCell ref="Y17:Z17"/>
    <mergeCell ref="E15:E17"/>
    <mergeCell ref="F17:G17"/>
    <mergeCell ref="H17:I17"/>
    <mergeCell ref="V17:W17"/>
    <mergeCell ref="AK18:AK20"/>
    <mergeCell ref="AL18:AL20"/>
    <mergeCell ref="AM18:AN18"/>
    <mergeCell ref="F20:G20"/>
    <mergeCell ref="H20:I20"/>
    <mergeCell ref="V20:W20"/>
    <mergeCell ref="Y20:Z20"/>
    <mergeCell ref="AC20:AD20"/>
    <mergeCell ref="AF20:AG20"/>
    <mergeCell ref="AM20:AN20"/>
    <mergeCell ref="AE18:AE20"/>
    <mergeCell ref="AF18:AG18"/>
    <mergeCell ref="AH18:AH20"/>
    <mergeCell ref="AI18:AI20"/>
    <mergeCell ref="AJ18:AJ20"/>
    <mergeCell ref="X18:X20"/>
    <mergeCell ref="Y18:Z18"/>
    <mergeCell ref="AA18:AA20"/>
    <mergeCell ref="AB18:AB20"/>
    <mergeCell ref="AC18:AD18"/>
    <mergeCell ref="F18:G18"/>
    <mergeCell ref="H18:I18"/>
    <mergeCell ref="B15:B17"/>
    <mergeCell ref="C15:C17"/>
    <mergeCell ref="F15:G15"/>
    <mergeCell ref="H15:I15"/>
    <mergeCell ref="V15:W15"/>
    <mergeCell ref="C11:C13"/>
    <mergeCell ref="B11:B13"/>
    <mergeCell ref="E11:E13"/>
    <mergeCell ref="U7:AA7"/>
    <mergeCell ref="F6:G7"/>
    <mergeCell ref="A6:C8"/>
    <mergeCell ref="J8:M8"/>
    <mergeCell ref="Q8:T8"/>
    <mergeCell ref="N6:T7"/>
    <mergeCell ref="N8:P8"/>
    <mergeCell ref="H6:M7"/>
    <mergeCell ref="H8:I8"/>
    <mergeCell ref="F8:G8"/>
    <mergeCell ref="F9:G9"/>
    <mergeCell ref="F11:G11"/>
    <mergeCell ref="F13:G13"/>
    <mergeCell ref="H11:I11"/>
    <mergeCell ref="H13:I13"/>
    <mergeCell ref="D6:E7"/>
    <mergeCell ref="U11:U13"/>
    <mergeCell ref="X11:X13"/>
    <mergeCell ref="AA11:AA13"/>
    <mergeCell ref="AB11:AB13"/>
    <mergeCell ref="AE11:AE13"/>
    <mergeCell ref="Y13:Z13"/>
    <mergeCell ref="AC8:AD8"/>
    <mergeCell ref="AH11:AH13"/>
    <mergeCell ref="AC13:AD13"/>
    <mergeCell ref="AF8:AG8"/>
    <mergeCell ref="AF9:AG9"/>
    <mergeCell ref="AF11:AG11"/>
    <mergeCell ref="AF13:AG13"/>
    <mergeCell ref="V8:W8"/>
    <mergeCell ref="V9:W9"/>
    <mergeCell ref="V11:W11"/>
    <mergeCell ref="AM17:AN17"/>
    <mergeCell ref="AC17:AD17"/>
    <mergeCell ref="AB7:AH7"/>
    <mergeCell ref="AI7:AJ7"/>
    <mergeCell ref="AK7:AL7"/>
    <mergeCell ref="AI11:AI13"/>
    <mergeCell ref="AJ11:AJ13"/>
    <mergeCell ref="AK11:AK13"/>
    <mergeCell ref="AL11:AL13"/>
    <mergeCell ref="A4:E4"/>
    <mergeCell ref="A2:E2"/>
    <mergeCell ref="AF15:AG15"/>
    <mergeCell ref="Y15:Z15"/>
    <mergeCell ref="AC15:AD15"/>
    <mergeCell ref="AM6:AR7"/>
    <mergeCell ref="AC9:AD9"/>
    <mergeCell ref="U6:AH6"/>
    <mergeCell ref="AI6:AL6"/>
    <mergeCell ref="Y8:Z8"/>
    <mergeCell ref="Y9:Z9"/>
    <mergeCell ref="Y11:Z11"/>
    <mergeCell ref="AO8:AR8"/>
    <mergeCell ref="AO9:AP9"/>
    <mergeCell ref="AQ9:AR9"/>
    <mergeCell ref="V13:W13"/>
    <mergeCell ref="AM9:AN9"/>
    <mergeCell ref="AM11:AN11"/>
    <mergeCell ref="AM13:AN13"/>
    <mergeCell ref="AM8:AN8"/>
    <mergeCell ref="AC11:AD11"/>
    <mergeCell ref="AM15:AN15"/>
    <mergeCell ref="AK15:AK17"/>
    <mergeCell ref="AL15:AL17"/>
  </mergeCells>
  <conditionalFormatting sqref="AJ11">
    <cfRule type="cellIs" dxfId="481" priority="558" operator="equal">
      <formula>"Red"</formula>
    </cfRule>
    <cfRule type="cellIs" dxfId="480" priority="556" operator="equal">
      <formula>"Green"</formula>
    </cfRule>
    <cfRule type="cellIs" dxfId="479" priority="557" operator="equal">
      <formula>"Yellow"</formula>
    </cfRule>
  </conditionalFormatting>
  <conditionalFormatting sqref="AJ11:AJ13">
    <cfRule type="containsText" dxfId="478" priority="403" operator="containsText" text="Check input">
      <formula>NOT(ISERROR(SEARCH("Check input",AJ11)))</formula>
    </cfRule>
    <cfRule type="cellIs" dxfId="477" priority="508" operator="equal">
      <formula>"Gray"</formula>
    </cfRule>
  </conditionalFormatting>
  <conditionalFormatting sqref="AJ15">
    <cfRule type="cellIs" dxfId="476" priority="50" operator="equal">
      <formula>"Red"</formula>
    </cfRule>
    <cfRule type="cellIs" dxfId="475" priority="49" operator="equal">
      <formula>"Yellow"</formula>
    </cfRule>
    <cfRule type="cellIs" dxfId="474" priority="48" operator="equal">
      <formula>"Green"</formula>
    </cfRule>
  </conditionalFormatting>
  <conditionalFormatting sqref="AJ15:AJ23">
    <cfRule type="cellIs" dxfId="473" priority="27" operator="equal">
      <formula>"Gray"</formula>
    </cfRule>
    <cfRule type="containsText" dxfId="472" priority="26" operator="containsText" text="Check input">
      <formula>NOT(ISERROR(SEARCH("Check input",AJ15)))</formula>
    </cfRule>
  </conditionalFormatting>
  <conditionalFormatting sqref="AJ18">
    <cfRule type="cellIs" dxfId="471" priority="39" operator="equal">
      <formula>"Yellow"</formula>
    </cfRule>
    <cfRule type="cellIs" dxfId="470" priority="38" operator="equal">
      <formula>"Green"</formula>
    </cfRule>
    <cfRule type="cellIs" dxfId="469" priority="40" operator="equal">
      <formula>"Red"</formula>
    </cfRule>
  </conditionalFormatting>
  <conditionalFormatting sqref="AJ21">
    <cfRule type="cellIs" dxfId="468" priority="30" operator="equal">
      <formula>"Red"</formula>
    </cfRule>
    <cfRule type="cellIs" dxfId="467" priority="29" operator="equal">
      <formula>"Yellow"</formula>
    </cfRule>
    <cfRule type="cellIs" dxfId="466" priority="28" operator="equal">
      <formula>"Green"</formula>
    </cfRule>
  </conditionalFormatting>
  <conditionalFormatting sqref="AJ25">
    <cfRule type="cellIs" dxfId="465" priority="20" operator="equal">
      <formula>"Red"</formula>
    </cfRule>
    <cfRule type="cellIs" dxfId="464" priority="19" operator="equal">
      <formula>"Yellow"</formula>
    </cfRule>
    <cfRule type="cellIs" dxfId="463" priority="18" operator="equal">
      <formula>"Green"</formula>
    </cfRule>
  </conditionalFormatting>
  <conditionalFormatting sqref="AJ25:AJ30">
    <cfRule type="containsText" dxfId="462" priority="6" operator="containsText" text="Check input">
      <formula>NOT(ISERROR(SEARCH("Check input",AJ25)))</formula>
    </cfRule>
    <cfRule type="cellIs" dxfId="461" priority="7" operator="equal">
      <formula>"Gray"</formula>
    </cfRule>
  </conditionalFormatting>
  <conditionalFormatting sqref="AJ28">
    <cfRule type="cellIs" dxfId="460" priority="8" operator="equal">
      <formula>"Green"</formula>
    </cfRule>
    <cfRule type="cellIs" dxfId="459" priority="9" operator="equal">
      <formula>"Yellow"</formula>
    </cfRule>
    <cfRule type="cellIs" dxfId="458" priority="10" operator="equal">
      <formula>"Red"</formula>
    </cfRule>
  </conditionalFormatting>
  <conditionalFormatting sqref="AL11">
    <cfRule type="cellIs" dxfId="457" priority="124" operator="equal">
      <formula>"Yellow"</formula>
    </cfRule>
    <cfRule type="cellIs" dxfId="456" priority="123" operator="equal">
      <formula>"Green"</formula>
    </cfRule>
    <cfRule type="cellIs" dxfId="455" priority="125" operator="equal">
      <formula>"Red"</formula>
    </cfRule>
  </conditionalFormatting>
  <conditionalFormatting sqref="AL11:AL13">
    <cfRule type="containsText" dxfId="454" priority="121" operator="containsText" text="Check input">
      <formula>NOT(ISERROR(SEARCH("Check input",AL11)))</formula>
    </cfRule>
    <cfRule type="cellIs" dxfId="453" priority="122" operator="equal">
      <formula>"Gray"</formula>
    </cfRule>
  </conditionalFormatting>
  <conditionalFormatting sqref="AL15">
    <cfRule type="cellIs" dxfId="452" priority="43" operator="equal">
      <formula>"Green"</formula>
    </cfRule>
    <cfRule type="cellIs" dxfId="451" priority="44" operator="equal">
      <formula>"Yellow"</formula>
    </cfRule>
    <cfRule type="cellIs" dxfId="450" priority="45" operator="equal">
      <formula>"Red"</formula>
    </cfRule>
  </conditionalFormatting>
  <conditionalFormatting sqref="AL15:AL23">
    <cfRule type="containsText" dxfId="449" priority="21" operator="containsText" text="Check input">
      <formula>NOT(ISERROR(SEARCH("Check input",AL15)))</formula>
    </cfRule>
    <cfRule type="cellIs" dxfId="448" priority="22" operator="equal">
      <formula>"Gray"</formula>
    </cfRule>
  </conditionalFormatting>
  <conditionalFormatting sqref="AL18">
    <cfRule type="cellIs" dxfId="447" priority="35" operator="equal">
      <formula>"Red"</formula>
    </cfRule>
    <cfRule type="cellIs" dxfId="446" priority="33" operator="equal">
      <formula>"Green"</formula>
    </cfRule>
    <cfRule type="cellIs" dxfId="445" priority="34" operator="equal">
      <formula>"Yellow"</formula>
    </cfRule>
  </conditionalFormatting>
  <conditionalFormatting sqref="AL21">
    <cfRule type="cellIs" dxfId="444" priority="24" operator="equal">
      <formula>"Yellow"</formula>
    </cfRule>
    <cfRule type="cellIs" dxfId="443" priority="23" operator="equal">
      <formula>"Green"</formula>
    </cfRule>
    <cfRule type="cellIs" dxfId="442" priority="25" operator="equal">
      <formula>"Red"</formula>
    </cfRule>
  </conditionalFormatting>
  <conditionalFormatting sqref="AL25">
    <cfRule type="cellIs" dxfId="441" priority="13" operator="equal">
      <formula>"Green"</formula>
    </cfRule>
    <cfRule type="cellIs" dxfId="440" priority="14" operator="equal">
      <formula>"Yellow"</formula>
    </cfRule>
    <cfRule type="cellIs" dxfId="439" priority="15" operator="equal">
      <formula>"Red"</formula>
    </cfRule>
  </conditionalFormatting>
  <conditionalFormatting sqref="AL25:AL30">
    <cfRule type="containsText" dxfId="438" priority="1" operator="containsText" text="Check input">
      <formula>NOT(ISERROR(SEARCH("Check input",AL25)))</formula>
    </cfRule>
    <cfRule type="cellIs" dxfId="437" priority="2" operator="equal">
      <formula>"Gray"</formula>
    </cfRule>
  </conditionalFormatting>
  <conditionalFormatting sqref="AL28">
    <cfRule type="cellIs" dxfId="436" priority="5" operator="equal">
      <formula>"Red"</formula>
    </cfRule>
    <cfRule type="cellIs" dxfId="435" priority="3" operator="equal">
      <formula>"Green"</formula>
    </cfRule>
    <cfRule type="cellIs" dxfId="434" priority="4" operator="equal">
      <formula>"Yellow"</formula>
    </cfRule>
  </conditionalFormatting>
  <dataValidations count="28">
    <dataValidation operator="greaterThan" allowBlank="1" showInputMessage="1" showErrorMessage="1" sqref="AI11:AI13 AK11:AK13 AI25:AI30 AI15:AI23 AK15:AK23 AK25:AK30" xr:uid="{4F439FF0-9C8C-4546-872B-6E3E98A8824F}"/>
    <dataValidation type="custom" showInputMessage="1" showErrorMessage="1" error="Can enter details of tool upto 100 characters only if available is selected in Column-H" sqref="K11 K21 K25 K15 K18 K28" xr:uid="{127562FF-3B3C-43FF-8F7B-29BAA7AF8E6E}">
      <formula1>AND(LEN(K11)&lt;=100,H12="Yes", LEN(K11)&gt;=1)</formula1>
    </dataValidation>
    <dataValidation type="custom" showInputMessage="1" showErrorMessage="1" error="Can enter details of tool upto 100 characters only if yes is selected in Column-O" sqref="R11:R13 R15:R23 R25:R30" xr:uid="{19A487BA-C99E-4DBE-9597-37A41541E154}">
      <formula1>AND(LEN(R11)&lt;=100,O11="Yes", LEN(R11)&gt;=1)</formula1>
    </dataValidation>
    <dataValidation type="custom" showInputMessage="1" showErrorMessage="1" error="Can enter details of tool upto 100 characters only if available is selected in Column-H" sqref="K13 K23 K27 K17 K20 K30" xr:uid="{FE9119B4-D1A9-49CB-B4E3-AB57E5014F58}">
      <formula1>AND(LEN(K13)&lt;=100,H12="Yes",LEN(K13)&gt;=1)</formula1>
    </dataValidation>
    <dataValidation type="custom" showInputMessage="1" showErrorMessage="1" error="Can enter link to tool upto 255 characters only if available is selected in Column-H_x000a_" sqref="M11 M21 M25 M15 M18 M28" xr:uid="{0994BF5F-3462-4125-B247-84794AEBDE7A}">
      <formula1>AND(LEN(M11)&lt;=255,H12="Yes", LEN(M11)&gt;=1)</formula1>
    </dataValidation>
    <dataValidation type="custom" showInputMessage="1" showErrorMessage="1" error="Can enter link to tool upto 255 characters only if yes is selected in Column-O" sqref="T11:T13 T15:T23 T25:T30" xr:uid="{D2CC686C-7A13-49C0-9B76-DA7DE6B1AB0A}">
      <formula1>AND(LEN(T11)&lt;=255,O11="Yes", LEN(T11)&gt;=1)</formula1>
    </dataValidation>
    <dataValidation type="custom" showInputMessage="1" showErrorMessage="1" error="Can enter link to tool upto 255 characters only if available is selected in Column-H_x000a_" sqref="M13 M23 M27 M17 M20 M30" xr:uid="{E540F5B4-4A9F-4500-A66C-E8894A280361}">
      <formula1>AND(LEN(M13)&lt;=255,H12="Yes", LEN(M13)&gt;=1)</formula1>
    </dataValidation>
    <dataValidation type="custom" operator="lessThan" showInputMessage="1" showErrorMessage="1" error="Can enter details of tool upto 100 characters only if yes is selected in Column-AM" sqref="AP11 AP21 AP25 AP15 AP18 AP28" xr:uid="{569C693C-7355-4126-9D75-B1088524B480}">
      <formula1>AND(LEN(AP11)&lt;=100,AM12="Yes", LEN(AP11)&gt;=1)</formula1>
    </dataValidation>
    <dataValidation type="custom" operator="lessThan" showInputMessage="1" showErrorMessage="1" error="Can enter details of tool upto 100 characters only if yes is selected in Column-AM" sqref="AP12 AP22 AP26 AP16 AP19 AP29" xr:uid="{9B7ACF9F-F021-45A7-A040-AD6E794D9366}">
      <formula1>AND(LEN(AP12)&lt;=100,AM12="Yes", LEN(AP12)&gt;=1)</formula1>
    </dataValidation>
    <dataValidation type="custom" operator="lessThan" showInputMessage="1" showErrorMessage="1" error="Can enter details of tool upto 100 characters only if yes is selected in Column-AM" sqref="AP13 AP23 AP27 AP17 AP20 AP30" xr:uid="{57F1E85B-D154-4E98-98BB-715EE8044FA7}">
      <formula1>AND(LEN(AP13)&lt;=100,AM12="Yes", LEN(AP13)&gt;=1)</formula1>
    </dataValidation>
    <dataValidation type="custom" operator="lessThan" showInputMessage="1" showErrorMessage="1" error="Can enter links to tool upto 255 characters only if yes is selected in Column-AM" sqref="AR11 AR21 AR25 AR15 AR18 AR28" xr:uid="{0CC3AEB1-6D01-4A36-882E-F93005CF2633}">
      <formula1>AND(LEN(AR11)&lt;=255,AM12="Yes", LEN(AR11)&gt;=1)</formula1>
    </dataValidation>
    <dataValidation type="custom" operator="lessThan" showInputMessage="1" showErrorMessage="1" error="Can enter links to tool upto 255 characters only if yes is selected in Column-AM" sqref="AR12 AR22 AR26 AR16 AR19 AR29" xr:uid="{20D7284D-6B68-4547-888E-2692BC3FF4A8}">
      <formula1>AND(LEN(AR12)&lt;=255,AM12="Yes",LEN(AR12)&gt;=1)</formula1>
    </dataValidation>
    <dataValidation type="custom" operator="lessThan" showInputMessage="1" showErrorMessage="1" error="Can enter links to tool upto 255 characters only if yes is selected in Column-AM_x000a_" sqref="AR13 AR23 AR27 AR17 AR20 AR30" xr:uid="{225E16DD-F234-4774-ABA3-B61D347C76BC}">
      <formula1>AND(LEN(AR13)&lt;=255,AM12="Yes",LEN(AR13)&gt;=1)</formula1>
    </dataValidation>
    <dataValidation type="custom" showInputMessage="1" showErrorMessage="1" error="Can enter details of tool upto 100 characters only if available is selected in Column-H" sqref="K12 K22 K26 K16 K19 K29" xr:uid="{34EA346E-FF34-4E23-AE22-6605D7F868B0}">
      <formula1>AND(LEN(K12)&lt;=100,H12="Yes", LEN(K12)&gt;=1)</formula1>
    </dataValidation>
    <dataValidation type="custom" showInputMessage="1" showErrorMessage="1" error="Can enter link to tool upto 255 characters only if available is selected in Column-H_x000a_" sqref="M12 M22 M26 M16 M19 M29" xr:uid="{21F810E4-F2F6-4E2A-805C-8AC0C477CDCD}">
      <formula1>AND(LEN(M12)&lt;=255,H12="Yes", LEN(M12)&gt;=1)</formula1>
    </dataValidation>
    <dataValidation type="custom" showInputMessage="1" showErrorMessage="1" error="Number in Column X should be &lt;= Column U. Number can be entered only if available is selected in Column V" sqref="X11:X13 X15:X23 X25:X30" xr:uid="{F17DF038-EE4C-499C-BFE6-B5DC3285B005}">
      <formula1>AND(ISNUMBER(X11),V12="Available",X11&lt;=U11,X11&gt;0, MOD(X11,1)=0, X11&gt;=AA11)</formula1>
    </dataValidation>
    <dataValidation type="custom" showInputMessage="1" showErrorMessage="1" error="Number in Column AA should be &lt;= Column X. Number can be entered only if available is selected in Column Y" sqref="AA11:AA13 AA15:AA23 AA25:AA30" xr:uid="{09C45BF2-780B-4A9E-B8B5-452161A40EEB}">
      <formula1>AND(ISNUMBER(AA11),Y12="Available", AA11&lt;=X11, MOD(AA11,1)=0)</formula1>
    </dataValidation>
    <dataValidation type="custom" showInputMessage="1" showErrorMessage="1" error="Number in Column AE should be &lt;= Column AB. Number can be entered only if available is selected in Column AC" sqref="AE11:AE13 AE15:AE23 AE25:AE30" xr:uid="{B4D34C77-0019-4B46-BE7F-5F7829BB612E}">
      <formula1>AND(ISNUMBER(AE11),AC12="Available", AE11&lt;=AB11, AE11&gt;0, MOD(AE11,1)=0, AE11&gt;=AH11)</formula1>
    </dataValidation>
    <dataValidation type="custom" showInputMessage="1" showErrorMessage="1" error="Number in Column AH should be &lt;= Column AE. Number can be entered only if available is selected in Column AF." sqref="AH11:AH13 AH15:AH23 AH25:AH30" xr:uid="{8EF1457C-C80E-422B-89C6-804030C8E2EE}">
      <formula1>AND(ISNUMBER(AH11),AF12="Available", AH11&lt;=AE11, MOD(AH11,1)=0)</formula1>
    </dataValidation>
    <dataValidation type="list" showInputMessage="1" showErrorMessage="1" error="Only dropdown selection input accepted" sqref="F12 F22 F26 F16 F19 F29" xr:uid="{8F02BC06-6C0B-4E31-8392-AF54FCF1039E}">
      <formula1>"Yes,No,Partial"</formula1>
    </dataValidation>
    <dataValidation type="list" showInputMessage="1" showErrorMessage="1" error="Only dropdown selection input accepted" sqref="H12 H22 H26 H16 H19 H29" xr:uid="{16253D51-7F54-44E5-8747-7B15738F4517}">
      <formula1>BA11:BA12</formula1>
    </dataValidation>
    <dataValidation type="list" showInputMessage="1" showErrorMessage="1" error="Only dropdown selection input accepted" sqref="O11 O13 O17:O18 O23 O15 O27:O28 O20:O21 O25 O30" xr:uid="{374E7D16-E1A3-4658-83CA-C23DD9D4C4DB}">
      <formula1>AT11:AU11</formula1>
    </dataValidation>
    <dataValidation type="list" showInputMessage="1" showErrorMessage="1" error="Only dropdown selection input accepted_x000a_" sqref="O12 O22 O26 O16 O19 O29" xr:uid="{BC27E4B0-7EA8-4D76-98D1-8F5668075F25}">
      <formula1>AT12:AU12</formula1>
    </dataValidation>
    <dataValidation type="list" showInputMessage="1" showErrorMessage="1" error="Only dropdown selection input accepted" sqref="V12 V22 V26 V16 V19 V29" xr:uid="{0D325731-11BF-461F-8065-8EE7C6F9F4C4}">
      <formula1>AV11:AV12</formula1>
    </dataValidation>
    <dataValidation type="list" showInputMessage="1" showErrorMessage="1" error="Only dropdown selection input accepted" sqref="Y12 Y22 Y26 Y16 Y19 Y29" xr:uid="{0F109C69-E6D7-4813-9A8E-AF5C619EF2CB}">
      <formula1>AW11:AW12</formula1>
    </dataValidation>
    <dataValidation type="list" showInputMessage="1" showErrorMessage="1" error="Only dropdown selection input accepted" sqref="AC12 AC22 AC26 AC16 AC19 AC29" xr:uid="{A525059E-9F80-4EE5-B052-D2C0674645EE}">
      <formula1>AX11:AX13</formula1>
    </dataValidation>
    <dataValidation type="list" showInputMessage="1" showErrorMessage="1" error="Only dropdown selection input accepted" sqref="AF12 AF22 AF26 AF16 AF19 AF29" xr:uid="{DADDD357-EFDE-4BA8-BA04-1BB09992E808}">
      <formula1>AY11:AY13</formula1>
    </dataValidation>
    <dataValidation type="list" showInputMessage="1" showErrorMessage="1" error="Only dropdown selection input accepted" sqref="AM12 AM22 AM26 AM16 AM19 AM29" xr:uid="{93F385BF-0A64-4EAF-BEEA-DD8C96DACF3A}">
      <formula1>AZ11:AZ12</formula1>
    </dataValidation>
  </dataValidations>
  <pageMargins left="0.7" right="0.7" top="0.75" bottom="0.75" header="0.3" footer="0.3"/>
  <pageSetup scale="38" fitToWidth="4" orientation="landscape" r:id="rId1"/>
  <ignoredErrors>
    <ignoredError sqref="AK11"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09" id="{1535AF83-99B2-4DA8-87B2-18C710604F3A}">
            <xm:f>AND('B. Overview of Internships '!$B$13="Available", 'B. Overview of Internships '!$B$14=0, ISNUMBER('B. Overview of Internships '!$B$14))</xm:f>
            <x14:dxf>
              <fill>
                <patternFill>
                  <bgColor theme="0" tint="-0.24994659260841701"/>
                </patternFill>
              </fill>
            </x14:dxf>
          </x14:cfRule>
          <x14:cfRule type="expression" priority="510" id="{DE37B9A2-A1A6-442B-9383-DCCFBDBBF123}">
            <xm:f>'B. Overview of Internships '!$B$13="Not Available"</xm:f>
            <x14:dxf>
              <fill>
                <patternFill>
                  <bgColor rgb="FFFF0000"/>
                </patternFill>
              </fill>
            </x14:dxf>
          </x14:cfRule>
          <xm:sqref>U11:U13</xm:sqref>
        </x14:conditionalFormatting>
        <x14:conditionalFormatting xmlns:xm="http://schemas.microsoft.com/office/excel/2006/main">
          <x14:cfRule type="expression" priority="163" id="{CAFAA258-B07C-4802-80E0-6B80C4593398}">
            <xm:f>AND('B. Overview of Internships '!$B$13="Available", 'B. Overview of Internships '!$B$14=0, ISNUMBER('B. Overview of Internships '!$B$14))</xm:f>
            <x14:dxf>
              <fill>
                <patternFill>
                  <bgColor theme="0" tint="-0.24994659260841701"/>
                </patternFill>
              </fill>
            </x14:dxf>
          </x14:cfRule>
          <x14:cfRule type="expression" priority="164" id="{4BB136B6-BF2C-4E93-866A-55245269BF6B}">
            <xm:f>'B. Overview of Internships '!$B$13="Not Available"</xm:f>
            <x14:dxf>
              <fill>
                <patternFill>
                  <bgColor rgb="FFFF0000"/>
                </patternFill>
              </fill>
            </x14:dxf>
          </x14:cfRule>
          <xm:sqref>U15:U23</xm:sqref>
        </x14:conditionalFormatting>
        <x14:conditionalFormatting xmlns:xm="http://schemas.microsoft.com/office/excel/2006/main">
          <x14:cfRule type="expression" priority="136" id="{4700DE6E-F1A0-4019-8D8F-9BD479CE9B19}">
            <xm:f>'B. Overview of Internships '!$B$13="Not Available"</xm:f>
            <x14:dxf>
              <fill>
                <patternFill>
                  <bgColor rgb="FFFF0000"/>
                </patternFill>
              </fill>
            </x14:dxf>
          </x14:cfRule>
          <x14:cfRule type="expression" priority="135" id="{9B11FDED-76DB-411C-8B4E-0CCDBC1B5D1D}">
            <xm:f>AND('B. Overview of Internships '!$B$13="Available", 'B. Overview of Internships '!$B$14=0, ISNUMBER('B. Overview of Internships '!$B$14))</xm:f>
            <x14:dxf>
              <fill>
                <patternFill>
                  <bgColor theme="0" tint="-0.24994659260841701"/>
                </patternFill>
              </fill>
            </x14:dxf>
          </x14:cfRule>
          <xm:sqref>U25:U30</xm:sqref>
        </x14:conditionalFormatting>
        <x14:conditionalFormatting xmlns:xm="http://schemas.microsoft.com/office/excel/2006/main">
          <x14:cfRule type="expression" priority="336" id="{8156C2BA-8F8A-405B-AD73-5EC4F609F199}">
            <xm:f>AND('B. Overview of Internships '!$C$13="Available", 'B. Overview of Internships '!$C$14=0, ISNUMBER('B. Overview of Internships '!$C$14))</xm:f>
            <x14:dxf>
              <fill>
                <patternFill>
                  <bgColor theme="0" tint="-0.24994659260841701"/>
                </patternFill>
              </fill>
            </x14:dxf>
          </x14:cfRule>
          <x14:cfRule type="expression" priority="337" id="{845713EF-0265-489B-A2D0-825B6B55BE81}">
            <xm:f>'B. Overview of Internships '!$C$13="Not Available"</xm:f>
            <x14:dxf>
              <fill>
                <patternFill>
                  <bgColor rgb="FFFF0000"/>
                </patternFill>
              </fill>
            </x14:dxf>
          </x14:cfRule>
          <xm:sqref>AB11:AB13</xm:sqref>
        </x14:conditionalFormatting>
        <x14:conditionalFormatting xmlns:xm="http://schemas.microsoft.com/office/excel/2006/main">
          <x14:cfRule type="expression" priority="155" id="{C0595844-3E25-469A-98F3-B3BF21C32635}">
            <xm:f>'B. Overview of Internships '!$C$13="Not Available"</xm:f>
            <x14:dxf>
              <fill>
                <patternFill>
                  <bgColor rgb="FFFF0000"/>
                </patternFill>
              </fill>
            </x14:dxf>
          </x14:cfRule>
          <x14:cfRule type="expression" priority="154" id="{4A2C4410-4BC7-476C-A2F8-607A911D0D67}">
            <xm:f>AND('B. Overview of Internships '!$C$13="Available", 'B. Overview of Internships '!$C$14=0, ISNUMBER('B. Overview of Internships '!$C$14))</xm:f>
            <x14:dxf>
              <fill>
                <patternFill>
                  <bgColor theme="0" tint="-0.24994659260841701"/>
                </patternFill>
              </fill>
            </x14:dxf>
          </x14:cfRule>
          <xm:sqref>AB15:AB23</xm:sqref>
        </x14:conditionalFormatting>
        <x14:conditionalFormatting xmlns:xm="http://schemas.microsoft.com/office/excel/2006/main">
          <x14:cfRule type="expression" priority="127" id="{D3A1AC7A-6D1D-49A6-95D7-382FF41EDB3D}">
            <xm:f>'B. Overview of Internships '!$C$13="Not Available"</xm:f>
            <x14:dxf>
              <fill>
                <patternFill>
                  <bgColor rgb="FFFF0000"/>
                </patternFill>
              </fill>
            </x14:dxf>
          </x14:cfRule>
          <x14:cfRule type="expression" priority="126" id="{CED22C29-246F-4D76-B4F6-2BDFEB1C51F1}">
            <xm:f>AND('B. Overview of Internships '!$C$13="Available", 'B. Overview of Internships '!$C$14=0, ISNUMBER('B. Overview of Internships '!$C$14))</xm:f>
            <x14:dxf>
              <fill>
                <patternFill>
                  <bgColor theme="0" tint="-0.24994659260841701"/>
                </patternFill>
              </fill>
            </x14:dxf>
          </x14:cfRule>
          <xm:sqref>AB25:AB30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1D92-528B-44DB-A9C7-43E1B450AAB2}">
  <sheetPr codeName="Sheet5">
    <pageSetUpPr fitToPage="1"/>
  </sheetPr>
  <dimension ref="A2:BB61"/>
  <sheetViews>
    <sheetView showGridLines="0" zoomScale="86" zoomScaleNormal="100" workbookViewId="0">
      <selection activeCell="A4" sqref="A4:E4"/>
    </sheetView>
  </sheetViews>
  <sheetFormatPr baseColWidth="10" defaultColWidth="8.83203125" defaultRowHeight="15" x14ac:dyDescent="0.2"/>
  <cols>
    <col min="1" max="1" width="43.1640625" style="77" customWidth="1"/>
    <col min="2" max="2" width="9" style="77" customWidth="1"/>
    <col min="3" max="3" width="36.1640625" style="77" bestFit="1" customWidth="1"/>
    <col min="4" max="4" width="27.1640625" style="77" customWidth="1"/>
    <col min="5" max="5" width="69.33203125" style="77" customWidth="1"/>
    <col min="6" max="6" width="26.83203125" style="77" customWidth="1"/>
    <col min="7" max="7" width="2" style="66" customWidth="1"/>
    <col min="8" max="8" width="27.1640625" style="77" bestFit="1" customWidth="1"/>
    <col min="9" max="9" width="2" style="66" customWidth="1"/>
    <col min="10" max="10" width="3.1640625" style="77" customWidth="1"/>
    <col min="11" max="11" width="100.83203125" style="77" customWidth="1"/>
    <col min="12" max="12" width="3.33203125" style="77" customWidth="1"/>
    <col min="13" max="13" width="100.83203125" style="77" customWidth="1"/>
    <col min="14" max="14" width="3.33203125" style="77" customWidth="1"/>
    <col min="15" max="15" width="26.1640625" style="77" customWidth="1"/>
    <col min="16" max="16" width="2" style="66" customWidth="1"/>
    <col min="17" max="17" width="2.83203125" style="77" customWidth="1"/>
    <col min="18" max="18" width="101.83203125" style="77" customWidth="1"/>
    <col min="19" max="19" width="3.1640625" style="77" customWidth="1"/>
    <col min="20" max="20" width="100.6640625" style="77" customWidth="1"/>
    <col min="21" max="21" width="18.83203125" style="77" customWidth="1"/>
    <col min="22" max="22" width="27.1640625" style="77" bestFit="1" customWidth="1"/>
    <col min="23" max="23" width="2" style="66" customWidth="1"/>
    <col min="24" max="24" width="17.1640625" style="77" customWidth="1"/>
    <col min="25" max="25" width="27.1640625" style="77" bestFit="1" customWidth="1"/>
    <col min="26" max="26" width="2" style="66" customWidth="1"/>
    <col min="27" max="27" width="14.6640625" style="77" bestFit="1" customWidth="1"/>
    <col min="28" max="28" width="19.1640625" style="77" customWidth="1"/>
    <col min="29" max="29" width="27.1640625" style="77" bestFit="1" customWidth="1"/>
    <col min="30" max="30" width="2" style="66" customWidth="1"/>
    <col min="31" max="31" width="20.33203125" style="77" customWidth="1"/>
    <col min="32" max="32" width="27.1640625" style="77" bestFit="1" customWidth="1"/>
    <col min="33" max="33" width="1.83203125" style="66" customWidth="1"/>
    <col min="34" max="34" width="19.83203125" style="77" customWidth="1"/>
    <col min="35" max="37" width="18.6640625" style="77" customWidth="1"/>
    <col min="38" max="38" width="21" style="77" customWidth="1"/>
    <col min="39" max="39" width="30.6640625" style="77" customWidth="1"/>
    <col min="40" max="40" width="2" style="66" customWidth="1"/>
    <col min="41" max="41" width="3.1640625" style="77" customWidth="1"/>
    <col min="42" max="42" width="101.1640625" style="77" customWidth="1"/>
    <col min="43" max="43" width="3.83203125" style="77" customWidth="1"/>
    <col min="44" max="44" width="101.83203125" style="77" customWidth="1"/>
    <col min="45" max="45" width="8.83203125" style="77"/>
    <col min="46" max="50" width="8.83203125" style="77" hidden="1" customWidth="1"/>
    <col min="51" max="51" width="12.83203125" style="77" hidden="1" customWidth="1"/>
    <col min="52" max="53" width="8.83203125" style="77" hidden="1" customWidth="1"/>
    <col min="54" max="54" width="8.83203125" style="77" customWidth="1"/>
    <col min="55" max="16384" width="8.83203125" style="77"/>
  </cols>
  <sheetData>
    <row r="2" spans="1:54" ht="48" customHeight="1" x14ac:dyDescent="0.2">
      <c r="A2" s="222" t="s">
        <v>180</v>
      </c>
      <c r="B2" s="223"/>
      <c r="C2" s="223"/>
      <c r="D2" s="223"/>
      <c r="E2" s="223"/>
      <c r="F2" s="88"/>
      <c r="G2" s="106"/>
      <c r="H2" s="88"/>
      <c r="I2" s="106"/>
      <c r="J2" s="88"/>
      <c r="K2" s="88"/>
      <c r="L2" s="88"/>
      <c r="M2" s="88"/>
      <c r="N2" s="88"/>
      <c r="O2" s="88"/>
      <c r="P2" s="106"/>
      <c r="Q2" s="88"/>
      <c r="R2" s="88"/>
      <c r="S2" s="88"/>
      <c r="T2" s="88"/>
      <c r="U2" s="88"/>
      <c r="V2" s="88"/>
      <c r="W2" s="106"/>
      <c r="X2" s="88"/>
      <c r="Y2" s="88"/>
      <c r="Z2" s="106"/>
      <c r="AA2" s="88"/>
      <c r="AB2" s="88"/>
      <c r="AC2" s="88"/>
      <c r="AD2" s="106"/>
      <c r="AE2" s="88"/>
      <c r="AF2" s="88"/>
      <c r="AG2" s="106"/>
      <c r="AH2" s="88"/>
      <c r="AI2" s="88"/>
      <c r="AJ2" s="88"/>
      <c r="AK2" s="88"/>
      <c r="AL2" s="88"/>
      <c r="AM2" s="88"/>
      <c r="AN2" s="106"/>
      <c r="AO2" s="88"/>
      <c r="AP2" s="88"/>
      <c r="AQ2" s="88"/>
      <c r="AR2" s="88"/>
    </row>
    <row r="3" spans="1:54" ht="20.5" customHeight="1" x14ac:dyDescent="0.2"/>
    <row r="4" spans="1:54" ht="24.5" customHeight="1" x14ac:dyDescent="0.2">
      <c r="A4" s="221" t="s">
        <v>177</v>
      </c>
      <c r="B4" s="221"/>
      <c r="C4" s="221"/>
      <c r="D4" s="221"/>
      <c r="E4" s="221"/>
      <c r="F4" s="89"/>
      <c r="G4" s="19"/>
      <c r="H4" s="89"/>
      <c r="I4" s="19"/>
      <c r="J4" s="89"/>
      <c r="K4" s="89"/>
      <c r="L4" s="89"/>
      <c r="M4" s="89"/>
      <c r="N4" s="89"/>
      <c r="O4" s="89"/>
      <c r="P4" s="19"/>
      <c r="Q4" s="89"/>
      <c r="R4" s="89"/>
      <c r="S4" s="89"/>
      <c r="T4" s="89"/>
      <c r="U4" s="89"/>
      <c r="V4" s="89"/>
      <c r="W4" s="19"/>
      <c r="X4" s="89"/>
      <c r="Y4" s="89"/>
      <c r="Z4" s="19"/>
      <c r="AA4" s="89"/>
      <c r="AB4" s="89"/>
      <c r="AC4" s="89"/>
      <c r="AD4" s="19"/>
      <c r="AE4" s="89"/>
      <c r="AF4" s="89"/>
      <c r="AG4" s="19"/>
      <c r="AH4" s="89"/>
      <c r="AI4" s="89"/>
      <c r="AJ4" s="89"/>
      <c r="AK4" s="89"/>
      <c r="AL4" s="89"/>
      <c r="AM4" s="89"/>
      <c r="AN4" s="19"/>
      <c r="AO4" s="89"/>
      <c r="AP4" s="89"/>
      <c r="AQ4" s="89"/>
      <c r="AR4" s="89"/>
    </row>
    <row r="5" spans="1:54" ht="22.25" customHeight="1" x14ac:dyDescent="0.2">
      <c r="A5" s="75"/>
      <c r="B5" s="75"/>
      <c r="C5" s="75"/>
      <c r="D5" s="75"/>
      <c r="E5" s="75"/>
    </row>
    <row r="6" spans="1:54" ht="43.5" customHeight="1" x14ac:dyDescent="0.2">
      <c r="A6" s="272" t="s">
        <v>147</v>
      </c>
      <c r="B6" s="273"/>
      <c r="C6" s="273"/>
      <c r="D6" s="300" t="s">
        <v>148</v>
      </c>
      <c r="E6" s="301"/>
      <c r="F6" s="268" t="s">
        <v>149</v>
      </c>
      <c r="G6" s="269"/>
      <c r="H6" s="291" t="s">
        <v>151</v>
      </c>
      <c r="I6" s="291"/>
      <c r="J6" s="291"/>
      <c r="K6" s="291"/>
      <c r="L6" s="292"/>
      <c r="M6" s="293"/>
      <c r="N6" s="285" t="s">
        <v>150</v>
      </c>
      <c r="O6" s="286"/>
      <c r="P6" s="286"/>
      <c r="Q6" s="286"/>
      <c r="R6" s="286"/>
      <c r="S6" s="286"/>
      <c r="T6" s="287"/>
      <c r="U6" s="233" t="s">
        <v>158</v>
      </c>
      <c r="V6" s="234"/>
      <c r="W6" s="234"/>
      <c r="X6" s="234"/>
      <c r="Y6" s="234"/>
      <c r="Z6" s="234"/>
      <c r="AA6" s="234"/>
      <c r="AB6" s="234"/>
      <c r="AC6" s="234"/>
      <c r="AD6" s="234"/>
      <c r="AE6" s="234"/>
      <c r="AF6" s="234"/>
      <c r="AG6" s="234"/>
      <c r="AH6" s="234"/>
      <c r="AI6" s="234" t="s">
        <v>208</v>
      </c>
      <c r="AJ6" s="234"/>
      <c r="AK6" s="234"/>
      <c r="AL6" s="235"/>
      <c r="AM6" s="226" t="s">
        <v>159</v>
      </c>
      <c r="AN6" s="227"/>
      <c r="AO6" s="227"/>
      <c r="AP6" s="227"/>
      <c r="AQ6" s="227"/>
      <c r="AR6" s="228"/>
    </row>
    <row r="7" spans="1:54" ht="16.25" customHeight="1" x14ac:dyDescent="0.2">
      <c r="A7" s="274"/>
      <c r="B7" s="275"/>
      <c r="C7" s="275"/>
      <c r="D7" s="302"/>
      <c r="E7" s="303"/>
      <c r="F7" s="270"/>
      <c r="G7" s="271"/>
      <c r="H7" s="294"/>
      <c r="I7" s="294"/>
      <c r="J7" s="294"/>
      <c r="K7" s="294"/>
      <c r="L7" s="295"/>
      <c r="M7" s="296"/>
      <c r="N7" s="288"/>
      <c r="O7" s="289"/>
      <c r="P7" s="289"/>
      <c r="Q7" s="289"/>
      <c r="R7" s="289"/>
      <c r="S7" s="289"/>
      <c r="T7" s="290"/>
      <c r="U7" s="251" t="s">
        <v>5</v>
      </c>
      <c r="V7" s="267"/>
      <c r="W7" s="267"/>
      <c r="X7" s="267"/>
      <c r="Y7" s="267"/>
      <c r="Z7" s="267"/>
      <c r="AA7" s="252"/>
      <c r="AB7" s="248" t="s">
        <v>6</v>
      </c>
      <c r="AC7" s="249"/>
      <c r="AD7" s="249"/>
      <c r="AE7" s="249"/>
      <c r="AF7" s="249"/>
      <c r="AG7" s="249"/>
      <c r="AH7" s="250"/>
      <c r="AI7" s="251" t="s">
        <v>5</v>
      </c>
      <c r="AJ7" s="252"/>
      <c r="AK7" s="248" t="s">
        <v>6</v>
      </c>
      <c r="AL7" s="250"/>
      <c r="AM7" s="229"/>
      <c r="AN7" s="230"/>
      <c r="AO7" s="230"/>
      <c r="AP7" s="230"/>
      <c r="AQ7" s="230"/>
      <c r="AR7" s="231"/>
    </row>
    <row r="8" spans="1:54" s="90" customFormat="1" ht="91.25" customHeight="1" x14ac:dyDescent="0.2">
      <c r="A8" s="276"/>
      <c r="B8" s="277"/>
      <c r="C8" s="278"/>
      <c r="D8" s="87" t="s">
        <v>50</v>
      </c>
      <c r="E8" s="1" t="s">
        <v>8</v>
      </c>
      <c r="F8" s="298" t="s">
        <v>209</v>
      </c>
      <c r="G8" s="299"/>
      <c r="H8" s="279" t="s">
        <v>210</v>
      </c>
      <c r="I8" s="297"/>
      <c r="J8" s="279" t="s">
        <v>117</v>
      </c>
      <c r="K8" s="280"/>
      <c r="L8" s="280"/>
      <c r="M8" s="281"/>
      <c r="N8" s="282" t="s">
        <v>118</v>
      </c>
      <c r="O8" s="283"/>
      <c r="P8" s="284"/>
      <c r="Q8" s="282" t="s">
        <v>152</v>
      </c>
      <c r="R8" s="283"/>
      <c r="S8" s="283"/>
      <c r="T8" s="284"/>
      <c r="U8" s="2" t="s">
        <v>7</v>
      </c>
      <c r="V8" s="236" t="s">
        <v>329</v>
      </c>
      <c r="W8" s="236"/>
      <c r="X8" s="80" t="s">
        <v>155</v>
      </c>
      <c r="Y8" s="236" t="s">
        <v>138</v>
      </c>
      <c r="Z8" s="236"/>
      <c r="AA8" s="80" t="s">
        <v>154</v>
      </c>
      <c r="AB8" s="13" t="s">
        <v>7</v>
      </c>
      <c r="AC8" s="255" t="s">
        <v>330</v>
      </c>
      <c r="AD8" s="255"/>
      <c r="AE8" s="16" t="s">
        <v>156</v>
      </c>
      <c r="AF8" s="255" t="s">
        <v>139</v>
      </c>
      <c r="AG8" s="255"/>
      <c r="AH8" s="16" t="s">
        <v>157</v>
      </c>
      <c r="AI8" s="2" t="s">
        <v>4</v>
      </c>
      <c r="AJ8" s="3" t="s">
        <v>3</v>
      </c>
      <c r="AK8" s="13" t="s">
        <v>4</v>
      </c>
      <c r="AL8" s="14" t="s">
        <v>3</v>
      </c>
      <c r="AM8" s="243" t="s">
        <v>124</v>
      </c>
      <c r="AN8" s="238"/>
      <c r="AO8" s="237" t="s">
        <v>125</v>
      </c>
      <c r="AP8" s="238"/>
      <c r="AQ8" s="238"/>
      <c r="AR8" s="239"/>
    </row>
    <row r="9" spans="1:54" s="92" customFormat="1" ht="30.5" customHeight="1" x14ac:dyDescent="0.2">
      <c r="A9" s="305" t="s">
        <v>69</v>
      </c>
      <c r="B9" s="306"/>
      <c r="C9" s="306"/>
      <c r="D9" s="82" t="s">
        <v>70</v>
      </c>
      <c r="E9" s="79" t="s">
        <v>71</v>
      </c>
      <c r="F9" s="232" t="s">
        <v>0</v>
      </c>
      <c r="G9" s="232"/>
      <c r="H9" s="306" t="s">
        <v>2</v>
      </c>
      <c r="I9" s="306"/>
      <c r="J9" s="306" t="s">
        <v>288</v>
      </c>
      <c r="K9" s="306"/>
      <c r="L9" s="306" t="s">
        <v>326</v>
      </c>
      <c r="M9" s="306"/>
      <c r="N9" s="306" t="s">
        <v>2</v>
      </c>
      <c r="O9" s="306"/>
      <c r="P9" s="306"/>
      <c r="Q9" s="232" t="s">
        <v>289</v>
      </c>
      <c r="R9" s="232"/>
      <c r="S9" s="232" t="s">
        <v>327</v>
      </c>
      <c r="T9" s="232"/>
      <c r="U9" s="79" t="s">
        <v>211</v>
      </c>
      <c r="V9" s="232" t="s">
        <v>114</v>
      </c>
      <c r="W9" s="232"/>
      <c r="X9" s="79" t="s">
        <v>153</v>
      </c>
      <c r="Y9" s="232" t="s">
        <v>114</v>
      </c>
      <c r="Z9" s="232"/>
      <c r="AA9" s="79" t="s">
        <v>1</v>
      </c>
      <c r="AB9" s="79" t="s">
        <v>211</v>
      </c>
      <c r="AC9" s="232" t="s">
        <v>119</v>
      </c>
      <c r="AD9" s="232"/>
      <c r="AE9" s="79" t="s">
        <v>1</v>
      </c>
      <c r="AF9" s="232" t="s">
        <v>119</v>
      </c>
      <c r="AG9" s="232"/>
      <c r="AH9" s="79" t="s">
        <v>1</v>
      </c>
      <c r="AI9" s="79" t="s">
        <v>9</v>
      </c>
      <c r="AJ9" s="79" t="s">
        <v>51</v>
      </c>
      <c r="AK9" s="79" t="s">
        <v>9</v>
      </c>
      <c r="AL9" s="79" t="s">
        <v>51</v>
      </c>
      <c r="AM9" s="232" t="s">
        <v>2</v>
      </c>
      <c r="AN9" s="232"/>
      <c r="AO9" s="232" t="s">
        <v>290</v>
      </c>
      <c r="AP9" s="232"/>
      <c r="AQ9" s="232" t="s">
        <v>328</v>
      </c>
      <c r="AR9" s="240"/>
      <c r="AT9" s="93"/>
      <c r="AU9" s="93"/>
      <c r="AV9" s="93"/>
      <c r="AW9" s="93"/>
      <c r="AX9" s="93"/>
      <c r="AY9" s="93"/>
      <c r="AZ9" s="93"/>
      <c r="BA9" s="93"/>
    </row>
    <row r="10" spans="1:54" s="94" customFormat="1" ht="25.5" customHeight="1" x14ac:dyDescent="0.2">
      <c r="A10" s="22"/>
      <c r="B10" s="4"/>
      <c r="C10" s="4"/>
      <c r="D10" s="4"/>
      <c r="E10" s="5"/>
      <c r="F10" s="5"/>
      <c r="G10" s="12"/>
      <c r="H10" s="4"/>
      <c r="I10" s="6"/>
      <c r="J10" s="4"/>
      <c r="K10" s="4"/>
      <c r="L10" s="4"/>
      <c r="M10" s="4"/>
      <c r="N10" s="4"/>
      <c r="O10" s="4"/>
      <c r="P10" s="6"/>
      <c r="Q10" s="4"/>
      <c r="R10" s="5"/>
      <c r="S10" s="4"/>
      <c r="T10" s="5"/>
      <c r="U10" s="5"/>
      <c r="V10" s="5"/>
      <c r="W10" s="12"/>
      <c r="X10" s="5"/>
      <c r="Y10" s="5"/>
      <c r="Z10" s="12"/>
      <c r="AA10" s="5"/>
      <c r="AB10" s="5"/>
      <c r="AC10" s="5"/>
      <c r="AD10" s="12"/>
      <c r="AE10" s="5"/>
      <c r="AF10" s="5"/>
      <c r="AG10" s="12"/>
      <c r="AH10" s="5"/>
      <c r="AI10" s="5"/>
      <c r="AJ10" s="5"/>
      <c r="AK10" s="5"/>
      <c r="AL10" s="5"/>
      <c r="AM10" s="5"/>
      <c r="AN10" s="12"/>
      <c r="AO10" s="4"/>
      <c r="AP10" s="5"/>
      <c r="AQ10" s="4"/>
      <c r="AR10" s="5"/>
    </row>
    <row r="11" spans="1:54" s="94" customFormat="1" ht="20" customHeight="1" x14ac:dyDescent="0.2">
      <c r="A11" s="206" t="s">
        <v>186</v>
      </c>
      <c r="B11" s="256">
        <v>4.0999999999999996</v>
      </c>
      <c r="C11" s="264" t="s">
        <v>199</v>
      </c>
      <c r="D11" s="206" t="s">
        <v>16</v>
      </c>
      <c r="E11" s="206" t="s">
        <v>126</v>
      </c>
      <c r="F11" s="262" t="str">
        <f>HYPERLINK("#"&amp;ADDRESS(ROW()+1,COLUMN()),"Click to see dropwdown below")</f>
        <v>Click to see dropwdown below</v>
      </c>
      <c r="G11" s="225"/>
      <c r="H11" s="224" t="str">
        <f>HYPERLINK("#"&amp;ADDRESS(ROW()+1,COLUMN()),"Click to see dropwdown below")</f>
        <v>Click to see dropwdown below</v>
      </c>
      <c r="I11" s="263"/>
      <c r="J11" s="96" t="s">
        <v>135</v>
      </c>
      <c r="K11" s="81"/>
      <c r="L11" s="96" t="s">
        <v>135</v>
      </c>
      <c r="M11" s="97"/>
      <c r="N11" s="96" t="s">
        <v>135</v>
      </c>
      <c r="O11" s="98"/>
      <c r="P11" s="108" t="str">
        <f t="shared" ref="P11:P19" si="0">HYPERLINK("#"&amp;ADDRESS(ROW(),COLUMN()-1),CHAR(128))</f>
        <v>€</v>
      </c>
      <c r="Q11" s="96" t="s">
        <v>135</v>
      </c>
      <c r="R11" s="81"/>
      <c r="S11" s="96" t="s">
        <v>135</v>
      </c>
      <c r="T11" s="81"/>
      <c r="U11"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1" s="224" t="str">
        <f>HYPERLINK("#"&amp;ADDRESS(ROW()+1,COLUMN()),"Click to see dropwdown below")</f>
        <v>Click to see dropwdown below</v>
      </c>
      <c r="W11" s="225"/>
      <c r="X11" s="253"/>
      <c r="Y11" s="224" t="str">
        <f>HYPERLINK("#"&amp;ADDRESS(ROW()+1,COLUMN()),"Click to see dropwdown below")</f>
        <v>Click to see dropwdown below</v>
      </c>
      <c r="Z11" s="225"/>
      <c r="AA11" s="253"/>
      <c r="AB11"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1" s="224" t="str">
        <f>HYPERLINK("#"&amp;ADDRESS(ROW()+1,COLUMN()),"Click to see dropwdown below")</f>
        <v>Click to see dropwdown below</v>
      </c>
      <c r="AD11" s="225"/>
      <c r="AE11" s="253"/>
      <c r="AF11" s="224" t="str">
        <f>HYPERLINK("#"&amp;ADDRESS(ROW()+1,COLUMN()),"Click to see dropwdown below")</f>
        <v>Click to see dropwdown below</v>
      </c>
      <c r="AG11" s="225"/>
      <c r="AH11" s="253"/>
      <c r="AI11" s="244" t="str">
        <f>IF(AND('B. Overview of Internships '!$B$13="Available",'B. Overview of Internships '!$B$14=0, ISNUMBER('B. Overview of Internships '!$B$14)),"Percentage not applicable", IF(OR('B. Overview of Internships '!$B$13="Not Available",V12="Not Available",Y12="Not Available"), "Percentage not available", IF(AND('B. Overview of Internships '!$B$13="Available", 'B. Overview of Internships '!$B$14&gt;0, V12= "Available",Y12="Available", ISNUMBER(X11),ISNUMBER(AA11),AA11&lt;=X11), AA11/X11,"Check input")))</f>
        <v>Check input</v>
      </c>
      <c r="AJ11" s="246" t="str">
        <f>IF(OR(AI11="Percentage not available",AND(AI11&gt;=0,ISNUMBER(AI11),AI11&lt;0.5)),"Red",IF(AND(AI11&lt;=0.8,AI11&gt;=0.5,ISNUMBER(AI11)),"Yellow",IF(AND(AI11&gt;0.8,AI11&lt;=1,ISNUMBER(AI11)),"Green",IF(AI11="Percentage not applicable","Gray","Check input"))))</f>
        <v>Check input</v>
      </c>
      <c r="AK11" s="244" t="str">
        <f>IF(OR(AC12="Not Applicable",AF12="Not Applicable",AND('B. Overview of Internships '!$C$13="Available",'B. Overview of Internships '!$C$14=0,ISNUMBER('B. Overview of Internships '!$C$14))),"Percentage not applicable",IF(OR('B. Overview of Internships '!$C$13="Not Available",AC12="Not Available",AF12="Not Available"),"Percentage not available",IF(AND(AF12="Available",AC12="Available",'B. Overview of Internships '!$C$13="Available",'B. Overview of Internships '!$C$14&gt;0,ISNUMBER(AH11),ISNUMBER(AE11),AH11&lt;=AE11),AH11/AE11,"Check input")))</f>
        <v>Check input</v>
      </c>
      <c r="AL11" s="246" t="str">
        <f>IF(OR(AK11="Percentage not available",AND(AK11&gt;=0,ISNUMBER(AK11),AK11&lt;0.5)),"Red",IF(AND(AK11&lt;=0.8,AK11&gt;=0.5,ISNUMBER(AK11)),"Yellow",IF(AND(AK11&gt;0.8,AK11&lt;=1,ISNUMBER(AK11)),"Green",IF(AK11="Percentage not applicable","Gray","Check input"))))</f>
        <v>Check input</v>
      </c>
      <c r="AM11" s="224" t="str">
        <f>HYPERLINK("#"&amp;ADDRESS(ROW()+1,COLUMN()),"Click to see dropwdown below")</f>
        <v>Click to see dropwdown below</v>
      </c>
      <c r="AN11" s="225"/>
      <c r="AO11" s="96" t="s">
        <v>135</v>
      </c>
      <c r="AP11" s="81"/>
      <c r="AQ11" s="96" t="s">
        <v>135</v>
      </c>
      <c r="AR11" s="81"/>
      <c r="AS11" s="90"/>
      <c r="AT11" s="110" t="str">
        <f>IF(AND(COUNTIF($K11,"&lt;&gt;"),$H12="Yes" ),"Yes","")</f>
        <v/>
      </c>
      <c r="AU11" s="110" t="str">
        <f>IF(AND(COUNTIF($K11,"&lt;&gt;"),$H12="Yes",T11="",R11="" ),"No","")</f>
        <v/>
      </c>
      <c r="AV11"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1"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1"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1" s="110" t="str">
        <f>IF(AC12="Not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1" s="110" t="s">
        <v>90</v>
      </c>
      <c r="BA11" s="111" t="s">
        <v>90</v>
      </c>
      <c r="BB11" s="77"/>
    </row>
    <row r="12" spans="1:54" s="94" customFormat="1" ht="20" customHeight="1" x14ac:dyDescent="0.2">
      <c r="A12" s="207"/>
      <c r="B12" s="257"/>
      <c r="C12" s="265"/>
      <c r="D12" s="207"/>
      <c r="E12" s="207"/>
      <c r="F12" s="39"/>
      <c r="G12" s="107" t="str">
        <f>HYPERLINK("#"&amp;ADDRESS(ROW(),COLUMN()-1),CHAR(128))</f>
        <v>€</v>
      </c>
      <c r="H12" s="101"/>
      <c r="I12" s="107" t="str">
        <f>HYPERLINK("#"&amp;ADDRESS(ROW(),COLUMN()-1),CHAR(128))</f>
        <v>€</v>
      </c>
      <c r="J12" s="96" t="s">
        <v>136</v>
      </c>
      <c r="K12" s="39"/>
      <c r="L12" s="96" t="s">
        <v>136</v>
      </c>
      <c r="M12" s="39"/>
      <c r="N12" s="96" t="s">
        <v>136</v>
      </c>
      <c r="O12" s="101"/>
      <c r="P12" s="109" t="str">
        <f t="shared" si="0"/>
        <v>€</v>
      </c>
      <c r="Q12" s="96" t="s">
        <v>136</v>
      </c>
      <c r="R12" s="39"/>
      <c r="S12" s="96" t="s">
        <v>136</v>
      </c>
      <c r="T12" s="39"/>
      <c r="U12" s="246"/>
      <c r="V12" s="39"/>
      <c r="W12" s="107" t="str">
        <f>HYPERLINK("#"&amp;ADDRESS(ROW(),COLUMN()-1),CHAR(128))</f>
        <v>€</v>
      </c>
      <c r="X12" s="253"/>
      <c r="Y12" s="102"/>
      <c r="Z12" s="107" t="str">
        <f>HYPERLINK("#"&amp;ADDRESS(ROW(),COLUMN()-1),CHAR(128))</f>
        <v>€</v>
      </c>
      <c r="AA12" s="253"/>
      <c r="AB12" s="246"/>
      <c r="AC12" s="39"/>
      <c r="AD12" s="107" t="str">
        <f>HYPERLINK("#"&amp;ADDRESS(ROW(),COLUMN()-1),CHAR(128))</f>
        <v>€</v>
      </c>
      <c r="AE12" s="253"/>
      <c r="AF12" s="39"/>
      <c r="AG12" s="107" t="str">
        <f>HYPERLINK("#"&amp;ADDRESS(ROW(),COLUMN()-1),CHAR(128))</f>
        <v>€</v>
      </c>
      <c r="AH12" s="253"/>
      <c r="AI12" s="244"/>
      <c r="AJ12" s="246"/>
      <c r="AK12" s="244"/>
      <c r="AL12" s="246"/>
      <c r="AM12" s="39"/>
      <c r="AN12" s="107" t="str">
        <f>HYPERLINK("#"&amp;ADDRESS(ROW(),COLUMN()-1),CHAR(128))</f>
        <v>€</v>
      </c>
      <c r="AO12" s="96" t="s">
        <v>136</v>
      </c>
      <c r="AP12" s="39"/>
      <c r="AQ12" s="96" t="s">
        <v>136</v>
      </c>
      <c r="AR12" s="39"/>
      <c r="AS12" s="77"/>
      <c r="AT12" s="110" t="str">
        <f>IF(AND(COUNTIF($K12,"&lt;&gt;"),$H12="Yes" ),"Yes","")</f>
        <v/>
      </c>
      <c r="AU12" s="110" t="str">
        <f>IF(AND(COUNTIF($K12,"&lt;&gt;"),$H12="Yes",T12="",R12="" ),"No","")</f>
        <v/>
      </c>
      <c r="AV12" s="110" t="str">
        <f>IF(AND('B. Overview of Internships '!$B$13="Available",'B. Overview of Internships '!$B$14&gt;0,X11=""),"Not Available",IF(AND('B. Overview of Internships '!$B$13="Available",'B. Overview of Internships '!$B$14=0, ISNUMBER('B. Overview of Internships '!$B$14)),"Not Applicable",IF('B. Overview of Internships '!$B$13="Not Available","Not Available","")))</f>
        <v/>
      </c>
      <c r="AW12" s="110" t="str">
        <f>IF(AND('B. Overview of Internships '!$B$13="Available",'B. Overview of Internships '!$B$14&gt;0,AA11=""),"Not Available",IF(AND('B. Overview of Internships '!$B$13="Available",'B. Overview of Internships '!$B$14=0,ISNUMBER('B. Overview of Internships '!$B$14)),"Not Applicable",IF('B. Overview of Internships '!$B$13="Not Available","Not Available","")))</f>
        <v/>
      </c>
      <c r="AX12" s="110" t="str">
        <f>IF(AND('B. Overview of Internships '!$C$13="Available",'B. Overview of Internships '!$C$14&gt;0, AE11=""),"Not Available",IF(AND('B. Overview of Internships '!$C$13="Available",'B. Overview of Internships '!$C$14=0,ISNUMBER('B. Overview of Internships '!$C$14)),"Not Applicable",IF('B. Overview of Internships '!$C$13="Not Available","Not Available","")))</f>
        <v/>
      </c>
      <c r="AY12" s="110" t="str">
        <f>IF(AC12="Not Applicable","Not Applicable", IF(AND('B. Overview of Internships '!$C$13="Available",'B. Overview of Internships '!$C$14&gt;0,AH11=""),"Not Available",IF(AND('B. Overview of Internships '!$C$13="Available",'B. Overview of Internships '!$C$14=0, ISNUMBER('B. Overview of Internships '!$C$14)),"Not Applicable",IF('B. Overview of Internships '!$C$13="Not Available","Not Available",""))))</f>
        <v/>
      </c>
      <c r="AZ12" s="110" t="str">
        <f>IF(AND(AP11="",AP12="",AP13="",AR11="",AR12="",AR13=""),"No","")</f>
        <v>No</v>
      </c>
      <c r="BA12" s="110" t="str">
        <f>IF(AND(K11="",K12="",K13="",M11="",M12="",M13=""),"No","")</f>
        <v>No</v>
      </c>
      <c r="BB12" s="77"/>
    </row>
    <row r="13" spans="1:54" s="94" customFormat="1" ht="20" customHeight="1" x14ac:dyDescent="0.2">
      <c r="A13" s="207"/>
      <c r="B13" s="258"/>
      <c r="C13" s="266"/>
      <c r="D13" s="207"/>
      <c r="E13" s="208"/>
      <c r="F13" s="241"/>
      <c r="G13" s="242"/>
      <c r="H13" s="146"/>
      <c r="I13" s="147"/>
      <c r="J13" s="96" t="s">
        <v>137</v>
      </c>
      <c r="K13" s="39"/>
      <c r="L13" s="96" t="s">
        <v>137</v>
      </c>
      <c r="M13" s="39"/>
      <c r="N13" s="96" t="s">
        <v>137</v>
      </c>
      <c r="O13" s="101"/>
      <c r="P13" s="109" t="str">
        <f t="shared" si="0"/>
        <v>€</v>
      </c>
      <c r="Q13" s="96" t="s">
        <v>137</v>
      </c>
      <c r="R13" s="39"/>
      <c r="S13" s="96" t="s">
        <v>137</v>
      </c>
      <c r="T13" s="39"/>
      <c r="U13" s="247"/>
      <c r="V13" s="241"/>
      <c r="W13" s="242"/>
      <c r="X13" s="254"/>
      <c r="Y13" s="241"/>
      <c r="Z13" s="242"/>
      <c r="AA13" s="254"/>
      <c r="AB13" s="247"/>
      <c r="AC13" s="241"/>
      <c r="AD13" s="242"/>
      <c r="AE13" s="254"/>
      <c r="AF13" s="241"/>
      <c r="AG13" s="242"/>
      <c r="AH13" s="254"/>
      <c r="AI13" s="245"/>
      <c r="AJ13" s="247"/>
      <c r="AK13" s="245"/>
      <c r="AL13" s="247"/>
      <c r="AM13" s="241"/>
      <c r="AN13" s="242"/>
      <c r="AO13" s="96" t="s">
        <v>137</v>
      </c>
      <c r="AP13" s="39"/>
      <c r="AQ13" s="96" t="s">
        <v>137</v>
      </c>
      <c r="AR13" s="39"/>
      <c r="AS13" s="77"/>
      <c r="AT13" s="110" t="str">
        <f>IF(AND(COUNTIF($K13,"&lt;&gt;"),$H12="Yes" ),"Yes","")</f>
        <v/>
      </c>
      <c r="AU13" s="110" t="str">
        <f>IF(AND(COUNTIF($K13,"&lt;&gt;"),$H12="Yes",T13="",R13="" ),"No","")</f>
        <v/>
      </c>
      <c r="AV13" s="110"/>
      <c r="AW13" s="110"/>
      <c r="AX13" s="110" t="str">
        <f>IF(AND('B. Overview of Internships '!$C$13="Available",'B. Overview of Internships '!$C$14&gt;0,AE11=""),"Not Applicable",IF(AND('B. Overview of Internships '!$C$13="Available",'B. Overview of Internships '!$C$14=0,ISNUMBER('B. Overview of Internships '!$C$14)),"Not Applicable",IF('B. Overview of Internships '!$C$13="Not Available","Not Available","")))</f>
        <v/>
      </c>
      <c r="AY13" s="110" t="str">
        <f>IF(AC12="Not Applicable","Not Applicable", IF(AND('B. Overview of Internships '!$C$13="Available",'B. Overview of Internships '!$C$14&gt;0,AH11=""),"Not Applicable",IF(AND('B. Overview of Internships '!$C$13="Available",'B. Overview of Internships '!$C$14=0,ISNUMBER('B. Overview of Internships '!$C$14)),"Not Applicable",IF('B. Overview of Internships '!$C$13="Not Available","Not Available",""))))</f>
        <v/>
      </c>
      <c r="AZ13" s="110"/>
      <c r="BA13" s="110"/>
      <c r="BB13" s="77"/>
    </row>
    <row r="14" spans="1:54" ht="20" customHeight="1" x14ac:dyDescent="0.2">
      <c r="A14" s="207"/>
      <c r="B14" s="256">
        <v>4.2</v>
      </c>
      <c r="C14" s="264" t="s">
        <v>17</v>
      </c>
      <c r="D14" s="207"/>
      <c r="E14" s="304" t="s">
        <v>21</v>
      </c>
      <c r="F14" s="262" t="str">
        <f>HYPERLINK("#"&amp;ADDRESS(ROW()+1,COLUMN()),"Click to see dropwdown below")</f>
        <v>Click to see dropwdown below</v>
      </c>
      <c r="G14" s="225"/>
      <c r="H14" s="224" t="str">
        <f>HYPERLINK("#"&amp;ADDRESS(ROW()+1,COLUMN()),"Click to see dropwdown below")</f>
        <v>Click to see dropwdown below</v>
      </c>
      <c r="I14" s="263"/>
      <c r="J14" s="96" t="s">
        <v>135</v>
      </c>
      <c r="K14" s="81"/>
      <c r="L14" s="96" t="s">
        <v>135</v>
      </c>
      <c r="M14" s="97"/>
      <c r="N14" s="96" t="s">
        <v>135</v>
      </c>
      <c r="O14" s="98"/>
      <c r="P14" s="108" t="str">
        <f t="shared" si="0"/>
        <v>€</v>
      </c>
      <c r="Q14" s="96" t="s">
        <v>135</v>
      </c>
      <c r="R14" s="81"/>
      <c r="S14" s="96" t="s">
        <v>135</v>
      </c>
      <c r="T14" s="81"/>
      <c r="U14"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4" s="224" t="str">
        <f>HYPERLINK("#"&amp;ADDRESS(ROW()+1,COLUMN()),"Click to see dropwdown below")</f>
        <v>Click to see dropwdown below</v>
      </c>
      <c r="W14" s="225"/>
      <c r="X14" s="253"/>
      <c r="Y14" s="224" t="str">
        <f>HYPERLINK("#"&amp;ADDRESS(ROW()+1,COLUMN()),"Click to see dropwdown below")</f>
        <v>Click to see dropwdown below</v>
      </c>
      <c r="Z14" s="225"/>
      <c r="AA14" s="253"/>
      <c r="AB14"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4" s="224" t="str">
        <f>HYPERLINK("#"&amp;ADDRESS(ROW()+1,COLUMN()),"Click to see dropwdown below")</f>
        <v>Click to see dropwdown below</v>
      </c>
      <c r="AD14" s="225"/>
      <c r="AE14" s="253"/>
      <c r="AF14" s="224" t="str">
        <f>HYPERLINK("#"&amp;ADDRESS(ROW()+1,COLUMN()),"Click to see dropwdown below")</f>
        <v>Click to see dropwdown below</v>
      </c>
      <c r="AG14" s="225"/>
      <c r="AH14" s="253"/>
      <c r="AI14" s="244" t="str">
        <f>IF(AND('B. Overview of Internships '!$B$13="Available",'B. Overview of Internships '!$B$14=0, ISNUMBER('B. Overview of Internships '!$B$14)),"Percentage not applicable", IF(OR('B. Overview of Internships '!$B$13="Not Available",V15="Not Available",Y15="Not Available"), "Percentage not available", IF(AND('B. Overview of Internships '!$B$13="Available", 'B. Overview of Internships '!$B$14&gt;0, V15= "Available",Y15="Available", ISNUMBER(X14),ISNUMBER(AA14),AA14&lt;=X14), AA14/X14,"Check input")))</f>
        <v>Check input</v>
      </c>
      <c r="AJ14" s="246" t="str">
        <f>IF(OR(AI14="Percentage not available",AND(AI14&gt;=0,ISNUMBER(AI14),AI14&lt;0.5)),"Red",IF(AND(AI14&lt;=0.8,AI14&gt;=0.5,ISNUMBER(AI14)),"Yellow",IF(AND(AI14&gt;0.8,AI14&lt;=1,ISNUMBER(AI14)),"Green",IF(AI14="Percentage not applicable","Gray","Check input"))))</f>
        <v>Check input</v>
      </c>
      <c r="AK14" s="244" t="str">
        <f>IF(OR(AC15="Not Applicable",AF15="Not Applicable",AND('B. Overview of Internships '!$C$13="Available",'B. Overview of Internships '!$C$14=0,ISNUMBER('B. Overview of Internships '!$C$14))),"Percentage not applicable",IF(OR('B. Overview of Internships '!$C$13="Not Available",AC15="Not Available",AF15="Not Available"),"Percentage not available",IF(AND(AF15="Available",AC15="Available",'B. Overview of Internships '!$C$13="Available",'B. Overview of Internships '!$C$14&gt;0,ISNUMBER(AH14),ISNUMBER(AE14),AH14&lt;=AE14),AH14/AE14,"Check input")))</f>
        <v>Check input</v>
      </c>
      <c r="AL14" s="246" t="str">
        <f>IF(OR(AK14="Percentage not available",AND(AK14&gt;=0,ISNUMBER(AK14),AK14&lt;0.5)),"Red",IF(AND(AK14&lt;=0.8,AK14&gt;=0.5,ISNUMBER(AK14)),"Yellow",IF(AND(AK14&gt;0.8,AK14&lt;=1,ISNUMBER(AK14)),"Green",IF(AK14="Percentage not applicable","Gray","Check input"))))</f>
        <v>Check input</v>
      </c>
      <c r="AM14" s="224" t="str">
        <f>HYPERLINK("#"&amp;ADDRESS(ROW()+1,COLUMN()),"Click to see dropwdown below")</f>
        <v>Click to see dropwdown below</v>
      </c>
      <c r="AN14" s="225"/>
      <c r="AO14" s="96" t="s">
        <v>135</v>
      </c>
      <c r="AP14" s="81"/>
      <c r="AQ14" s="96" t="s">
        <v>135</v>
      </c>
      <c r="AR14" s="81"/>
      <c r="AS14" s="90"/>
      <c r="AT14" s="110" t="str">
        <f>IF(AND(COUNTIF($K14,"&lt;&gt;"),$H15="Yes" ),"Yes","")</f>
        <v/>
      </c>
      <c r="AU14" s="110" t="str">
        <f>IF(AND(COUNTIF($K14,"&lt;&gt;"),$H15="Yes",T14="",R14="" ),"No","")</f>
        <v/>
      </c>
      <c r="AV14"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4"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4"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4" s="110" t="str">
        <f>IF(AC15="Not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4" s="110" t="s">
        <v>90</v>
      </c>
      <c r="BA14" s="111" t="s">
        <v>90</v>
      </c>
    </row>
    <row r="15" spans="1:54" ht="20" customHeight="1" x14ac:dyDescent="0.2">
      <c r="A15" s="207"/>
      <c r="B15" s="257"/>
      <c r="C15" s="265"/>
      <c r="D15" s="207"/>
      <c r="E15" s="304"/>
      <c r="F15" s="39"/>
      <c r="G15" s="107" t="str">
        <f>HYPERLINK("#"&amp;ADDRESS(ROW(),COLUMN()-1),CHAR(128))</f>
        <v>€</v>
      </c>
      <c r="H15" s="101"/>
      <c r="I15" s="107" t="str">
        <f>HYPERLINK("#"&amp;ADDRESS(ROW(),COLUMN()-1),CHAR(128))</f>
        <v>€</v>
      </c>
      <c r="J15" s="96" t="s">
        <v>136</v>
      </c>
      <c r="K15" s="39"/>
      <c r="L15" s="96" t="s">
        <v>136</v>
      </c>
      <c r="M15" s="39"/>
      <c r="N15" s="96" t="s">
        <v>136</v>
      </c>
      <c r="O15" s="101"/>
      <c r="P15" s="109" t="str">
        <f t="shared" si="0"/>
        <v>€</v>
      </c>
      <c r="Q15" s="96" t="s">
        <v>136</v>
      </c>
      <c r="R15" s="39"/>
      <c r="S15" s="96" t="s">
        <v>136</v>
      </c>
      <c r="T15" s="39"/>
      <c r="U15" s="246"/>
      <c r="V15" s="39"/>
      <c r="W15" s="107" t="str">
        <f>HYPERLINK("#"&amp;ADDRESS(ROW(),COLUMN()-1),CHAR(128))</f>
        <v>€</v>
      </c>
      <c r="X15" s="253"/>
      <c r="Y15" s="102"/>
      <c r="Z15" s="107" t="str">
        <f>HYPERLINK("#"&amp;ADDRESS(ROW(),COLUMN()-1),CHAR(128))</f>
        <v>€</v>
      </c>
      <c r="AA15" s="253"/>
      <c r="AB15" s="246"/>
      <c r="AC15" s="39"/>
      <c r="AD15" s="107" t="str">
        <f>HYPERLINK("#"&amp;ADDRESS(ROW(),COLUMN()-1),CHAR(128))</f>
        <v>€</v>
      </c>
      <c r="AE15" s="253"/>
      <c r="AF15" s="39"/>
      <c r="AG15" s="107" t="str">
        <f>HYPERLINK("#"&amp;ADDRESS(ROW(),COLUMN()-1),CHAR(128))</f>
        <v>€</v>
      </c>
      <c r="AH15" s="253"/>
      <c r="AI15" s="244"/>
      <c r="AJ15" s="246"/>
      <c r="AK15" s="244"/>
      <c r="AL15" s="246"/>
      <c r="AM15" s="39"/>
      <c r="AN15" s="107" t="str">
        <f>HYPERLINK("#"&amp;ADDRESS(ROW(),COLUMN()-1),CHAR(128))</f>
        <v>€</v>
      </c>
      <c r="AO15" s="96" t="s">
        <v>136</v>
      </c>
      <c r="AP15" s="39"/>
      <c r="AQ15" s="96" t="s">
        <v>136</v>
      </c>
      <c r="AR15" s="39"/>
      <c r="AT15" s="110" t="str">
        <f>IF(AND(COUNTIF($K15,"&lt;&gt;"),$H15="Yes" ),"Yes","")</f>
        <v/>
      </c>
      <c r="AU15" s="110" t="str">
        <f>IF(AND(COUNTIF($K15,"&lt;&gt;"),$H15="Yes",T15="",R15="" ),"No","")</f>
        <v/>
      </c>
      <c r="AV15" s="110" t="str">
        <f>IF(AND('B. Overview of Internships '!$B$13="Available",'B. Overview of Internships '!$B$14&gt;0,X14=""),"Not Available",IF(AND('B. Overview of Internships '!$B$13="Available",'B. Overview of Internships '!$B$14=0, ISNUMBER('B. Overview of Internships '!$B$14)),"Not Applicable",IF('B. Overview of Internships '!$B$13="Not Available","Not Available","")))</f>
        <v/>
      </c>
      <c r="AW15" s="110" t="str">
        <f>IF(AND('B. Overview of Internships '!$B$13="Available",'B. Overview of Internships '!$B$14&gt;0,AA14=""),"Not Available",IF(AND('B. Overview of Internships '!$B$13="Available",'B. Overview of Internships '!$B$14=0,ISNUMBER('B. Overview of Internships '!$B$14)),"Not Applicable",IF('B. Overview of Internships '!$B$13="Not Available","Not Available","")))</f>
        <v/>
      </c>
      <c r="AX15" s="110" t="str">
        <f>IF(AND('B. Overview of Internships '!$C$13="Available",'B. Overview of Internships '!$C$14&gt;0, AE14=""),"Not Available",IF(AND('B. Overview of Internships '!$C$13="Available",'B. Overview of Internships '!$C$14=0,ISNUMBER('B. Overview of Internships '!$C$14)),"Not Applicable",IF('B. Overview of Internships '!$C$13="Not Available","Not Available","")))</f>
        <v/>
      </c>
      <c r="AY15" s="110" t="str">
        <f>IF(AC15="Not Applicable","Not Applicable", IF(AND('B. Overview of Internships '!$C$13="Available",'B. Overview of Internships '!$C$14&gt;0,AH14=""),"Not Available",IF(AND('B. Overview of Internships '!$C$13="Available",'B. Overview of Internships '!$C$14=0, ISNUMBER('B. Overview of Internships '!$C$14)),"Not Applicable",IF('B. Overview of Internships '!$C$13="Not Available","Not Available",""))))</f>
        <v/>
      </c>
      <c r="AZ15" s="110" t="str">
        <f>IF(AND(AP14="",AP15="",AP16="",AR14="",AR15="",AR16=""),"No","")</f>
        <v>No</v>
      </c>
      <c r="BA15" s="110" t="str">
        <f>IF(AND(K14="",K15="",K16="",M14="",M15="",M16=""),"No","")</f>
        <v>No</v>
      </c>
    </row>
    <row r="16" spans="1:54" ht="20" customHeight="1" x14ac:dyDescent="0.2">
      <c r="A16" s="207"/>
      <c r="B16" s="258"/>
      <c r="C16" s="266"/>
      <c r="D16" s="207"/>
      <c r="E16" s="304"/>
      <c r="F16" s="241"/>
      <c r="G16" s="242"/>
      <c r="H16" s="146"/>
      <c r="I16" s="147"/>
      <c r="J16" s="96" t="s">
        <v>137</v>
      </c>
      <c r="K16" s="39"/>
      <c r="L16" s="96" t="s">
        <v>137</v>
      </c>
      <c r="M16" s="39"/>
      <c r="N16" s="96" t="s">
        <v>137</v>
      </c>
      <c r="O16" s="101"/>
      <c r="P16" s="109" t="str">
        <f t="shared" si="0"/>
        <v>€</v>
      </c>
      <c r="Q16" s="96" t="s">
        <v>137</v>
      </c>
      <c r="R16" s="39"/>
      <c r="S16" s="96" t="s">
        <v>137</v>
      </c>
      <c r="T16" s="39"/>
      <c r="U16" s="247"/>
      <c r="V16" s="241"/>
      <c r="W16" s="242"/>
      <c r="X16" s="254"/>
      <c r="Y16" s="241"/>
      <c r="Z16" s="242"/>
      <c r="AA16" s="254"/>
      <c r="AB16" s="247"/>
      <c r="AC16" s="241"/>
      <c r="AD16" s="242"/>
      <c r="AE16" s="254"/>
      <c r="AF16" s="241"/>
      <c r="AG16" s="242"/>
      <c r="AH16" s="254"/>
      <c r="AI16" s="245"/>
      <c r="AJ16" s="247"/>
      <c r="AK16" s="245"/>
      <c r="AL16" s="247"/>
      <c r="AM16" s="241"/>
      <c r="AN16" s="242"/>
      <c r="AO16" s="96" t="s">
        <v>137</v>
      </c>
      <c r="AP16" s="39"/>
      <c r="AQ16" s="96" t="s">
        <v>137</v>
      </c>
      <c r="AR16" s="39"/>
      <c r="AT16" s="110" t="str">
        <f>IF(AND(COUNTIF($K16,"&lt;&gt;"),$H15="Yes" ),"Yes","")</f>
        <v/>
      </c>
      <c r="AU16" s="110" t="str">
        <f>IF(AND(COUNTIF($K16,"&lt;&gt;"),$H15="Yes",T16="",R16="" ),"No","")</f>
        <v/>
      </c>
      <c r="AV16" s="110"/>
      <c r="AW16" s="110"/>
      <c r="AX16" s="110" t="str">
        <f>IF(AND('B. Overview of Internships '!$C$13="Available",'B. Overview of Internships '!$C$14&gt;0,AE14=""),"Not Applicable",IF(AND('B. Overview of Internships '!$C$13="Available",'B. Overview of Internships '!$C$14=0,ISNUMBER('B. Overview of Internships '!$C$14)),"Not Applicable",IF('B. Overview of Internships '!$C$13="Not Available","Not Available","")))</f>
        <v/>
      </c>
      <c r="AY16" s="110" t="str">
        <f>IF(AC15="Not Applicable","Not Applicable", IF(AND('B. Overview of Internships '!$C$13="Available",'B. Overview of Internships '!$C$14&gt;0,AH14=""),"Not Applicable",IF(AND('B. Overview of Internships '!$C$13="Available",'B. Overview of Internships '!$C$14=0,ISNUMBER('B. Overview of Internships '!$C$14)),"Not Applicable",IF('B. Overview of Internships '!$C$13="Not Available","Not Available",""))))</f>
        <v/>
      </c>
      <c r="AZ16" s="110"/>
      <c r="BA16" s="110"/>
    </row>
    <row r="17" spans="1:53" ht="20" customHeight="1" x14ac:dyDescent="0.2">
      <c r="A17" s="207"/>
      <c r="B17" s="256">
        <v>4.3</v>
      </c>
      <c r="C17" s="264" t="s">
        <v>201</v>
      </c>
      <c r="D17" s="207"/>
      <c r="E17" s="304" t="s">
        <v>20</v>
      </c>
      <c r="F17" s="262" t="str">
        <f>HYPERLINK("#"&amp;ADDRESS(ROW()+1,COLUMN()),"Click to see dropwdown below")</f>
        <v>Click to see dropwdown below</v>
      </c>
      <c r="G17" s="225"/>
      <c r="H17" s="224" t="str">
        <f>HYPERLINK("#"&amp;ADDRESS(ROW()+1,COLUMN()),"Click to see dropwdown below")</f>
        <v>Click to see dropwdown below</v>
      </c>
      <c r="I17" s="263"/>
      <c r="J17" s="96" t="s">
        <v>135</v>
      </c>
      <c r="K17" s="81"/>
      <c r="L17" s="96" t="s">
        <v>135</v>
      </c>
      <c r="M17" s="97"/>
      <c r="N17" s="96" t="s">
        <v>135</v>
      </c>
      <c r="O17" s="98"/>
      <c r="P17" s="108" t="str">
        <f t="shared" si="0"/>
        <v>€</v>
      </c>
      <c r="Q17" s="96" t="s">
        <v>135</v>
      </c>
      <c r="R17" s="81"/>
      <c r="S17" s="96" t="s">
        <v>135</v>
      </c>
      <c r="T17" s="81"/>
      <c r="U17"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7" s="224" t="str">
        <f>HYPERLINK("#"&amp;ADDRESS(ROW()+1,COLUMN()),"Click to see dropwdown below")</f>
        <v>Click to see dropwdown below</v>
      </c>
      <c r="W17" s="225"/>
      <c r="X17" s="253"/>
      <c r="Y17" s="224" t="str">
        <f>HYPERLINK("#"&amp;ADDRESS(ROW()+1,COLUMN()),"Click to see dropwdown below")</f>
        <v>Click to see dropwdown below</v>
      </c>
      <c r="Z17" s="225"/>
      <c r="AA17" s="253"/>
      <c r="AB17"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7" s="224" t="str">
        <f>HYPERLINK("#"&amp;ADDRESS(ROW()+1,COLUMN()),"Click to see dropwdown below")</f>
        <v>Click to see dropwdown below</v>
      </c>
      <c r="AD17" s="225"/>
      <c r="AE17" s="253"/>
      <c r="AF17" s="224" t="str">
        <f>HYPERLINK("#"&amp;ADDRESS(ROW()+1,COLUMN()),"Click to see dropwdown below")</f>
        <v>Click to see dropwdown below</v>
      </c>
      <c r="AG17" s="225"/>
      <c r="AH17" s="253"/>
      <c r="AI17" s="244" t="str">
        <f>IF(AND('B. Overview of Internships '!$B$13="Available",'B. Overview of Internships '!$B$14=0, ISNUMBER('B. Overview of Internships '!$B$14)),"Percentage not applicable", IF(OR('B. Overview of Internships '!$B$13="Not Available",V18="Not Available",Y18="Not Available"), "Percentage not available", IF(AND('B. Overview of Internships '!$B$13="Available", 'B. Overview of Internships '!$B$14&gt;0, V18= "Available",Y18="Available", ISNUMBER(X17),ISNUMBER(AA17),AA17&lt;=X17), AA17/X17,"Check input")))</f>
        <v>Check input</v>
      </c>
      <c r="AJ17" s="246" t="str">
        <f>IF(OR(AI17="Percentage not available",AND(AI17&gt;=0,ISNUMBER(AI17),AI17&lt;0.5)),"Red",IF(AND(AI17&lt;=0.8,AI17&gt;=0.5,ISNUMBER(AI17)),"Yellow",IF(AND(AI17&gt;0.8,AI17&lt;=1,ISNUMBER(AI17)),"Green",IF(AI17="Percentage not applicable","Gray","Check input"))))</f>
        <v>Check input</v>
      </c>
      <c r="AK17" s="244" t="str">
        <f>IF(OR(AC18="Not Applicable",AF18="Not Applicable",AND('B. Overview of Internships '!$C$13="Available",'B. Overview of Internships '!$C$14=0,ISNUMBER('B. Overview of Internships '!$C$14))),"Percentage not applicable",IF(OR('B. Overview of Internships '!$C$13="Not Available",AC18="Not Available",AF18="Not Available"),"Percentage not available",IF(AND(AF18="Available",AC18="Available",'B. Overview of Internships '!$C$13="Available",'B. Overview of Internships '!$C$14&gt;0,ISNUMBER(AH17),ISNUMBER(AE17),AH17&lt;=AE17),AH17/AE17,"Check input")))</f>
        <v>Check input</v>
      </c>
      <c r="AL17" s="246" t="str">
        <f>IF(OR(AK17="Percentage not available",AND(AK17&gt;=0,ISNUMBER(AK17),AK17&lt;0.5)),"Red",IF(AND(AK17&lt;=0.8,AK17&gt;=0.5,ISNUMBER(AK17)),"Yellow",IF(AND(AK17&gt;0.8,AK17&lt;=1,ISNUMBER(AK17)),"Green",IF(AK17="Percentage not applicable","Gray","Check input"))))</f>
        <v>Check input</v>
      </c>
      <c r="AM17" s="224" t="str">
        <f>HYPERLINK("#"&amp;ADDRESS(ROW()+1,COLUMN()),"Click to see dropwdown below")</f>
        <v>Click to see dropwdown below</v>
      </c>
      <c r="AN17" s="225"/>
      <c r="AO17" s="96" t="s">
        <v>135</v>
      </c>
      <c r="AP17" s="81"/>
      <c r="AQ17" s="96" t="s">
        <v>135</v>
      </c>
      <c r="AR17" s="81"/>
      <c r="AS17" s="90"/>
      <c r="AT17" s="110" t="str">
        <f>IF(AND(COUNTIF($K17,"&lt;&gt;"),$H18="Yes" ),"Yes","")</f>
        <v/>
      </c>
      <c r="AU17" s="110" t="str">
        <f>IF(AND(COUNTIF($K17,"&lt;&gt;"),$H18="Yes",T17="",R17="" ),"No","")</f>
        <v/>
      </c>
      <c r="AV17"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7"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7"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7" s="110" t="str">
        <f>IF(AC18="Not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7" s="110" t="s">
        <v>90</v>
      </c>
      <c r="BA17" s="111" t="s">
        <v>90</v>
      </c>
    </row>
    <row r="18" spans="1:53" ht="20" customHeight="1" x14ac:dyDescent="0.2">
      <c r="A18" s="207"/>
      <c r="B18" s="257"/>
      <c r="C18" s="265"/>
      <c r="D18" s="207"/>
      <c r="E18" s="304"/>
      <c r="F18" s="39"/>
      <c r="G18" s="107" t="str">
        <f>HYPERLINK("#"&amp;ADDRESS(ROW(),COLUMN()-1),CHAR(128))</f>
        <v>€</v>
      </c>
      <c r="H18" s="101"/>
      <c r="I18" s="107" t="str">
        <f>HYPERLINK("#"&amp;ADDRESS(ROW(),COLUMN()-1),CHAR(128))</f>
        <v>€</v>
      </c>
      <c r="J18" s="96" t="s">
        <v>136</v>
      </c>
      <c r="K18" s="39"/>
      <c r="L18" s="96" t="s">
        <v>136</v>
      </c>
      <c r="M18" s="39"/>
      <c r="N18" s="96" t="s">
        <v>136</v>
      </c>
      <c r="O18" s="101"/>
      <c r="P18" s="109" t="str">
        <f t="shared" si="0"/>
        <v>€</v>
      </c>
      <c r="Q18" s="96" t="s">
        <v>136</v>
      </c>
      <c r="R18" s="39"/>
      <c r="S18" s="96" t="s">
        <v>136</v>
      </c>
      <c r="T18" s="39"/>
      <c r="U18" s="246"/>
      <c r="V18" s="39"/>
      <c r="W18" s="107" t="str">
        <f>HYPERLINK("#"&amp;ADDRESS(ROW(),COLUMN()-1),CHAR(128))</f>
        <v>€</v>
      </c>
      <c r="X18" s="253"/>
      <c r="Y18" s="102"/>
      <c r="Z18" s="107" t="str">
        <f>HYPERLINK("#"&amp;ADDRESS(ROW(),COLUMN()-1),CHAR(128))</f>
        <v>€</v>
      </c>
      <c r="AA18" s="253"/>
      <c r="AB18" s="246"/>
      <c r="AC18" s="39"/>
      <c r="AD18" s="107" t="str">
        <f>HYPERLINK("#"&amp;ADDRESS(ROW(),COLUMN()-1),CHAR(128))</f>
        <v>€</v>
      </c>
      <c r="AE18" s="253"/>
      <c r="AF18" s="39"/>
      <c r="AG18" s="107" t="str">
        <f>HYPERLINK("#"&amp;ADDRESS(ROW(),COLUMN()-1),CHAR(128))</f>
        <v>€</v>
      </c>
      <c r="AH18" s="253"/>
      <c r="AI18" s="244"/>
      <c r="AJ18" s="246"/>
      <c r="AK18" s="244"/>
      <c r="AL18" s="246"/>
      <c r="AM18" s="39"/>
      <c r="AN18" s="107" t="str">
        <f>HYPERLINK("#"&amp;ADDRESS(ROW(),COLUMN()-1),CHAR(128))</f>
        <v>€</v>
      </c>
      <c r="AO18" s="96" t="s">
        <v>136</v>
      </c>
      <c r="AP18" s="39"/>
      <c r="AQ18" s="96" t="s">
        <v>136</v>
      </c>
      <c r="AR18" s="39"/>
      <c r="AT18" s="110" t="str">
        <f>IF(AND(COUNTIF($K18,"&lt;&gt;"),$H18="Yes" ),"Yes","")</f>
        <v/>
      </c>
      <c r="AU18" s="110" t="str">
        <f>IF(AND(COUNTIF($K18,"&lt;&gt;"),$H18="Yes",T18="",R18="" ),"No","")</f>
        <v/>
      </c>
      <c r="AV18" s="110" t="str">
        <f>IF(AND('B. Overview of Internships '!$B$13="Available",'B. Overview of Internships '!$B$14&gt;0,X17=""),"Not Available",IF(AND('B. Overview of Internships '!$B$13="Available",'B. Overview of Internships '!$B$14=0, ISNUMBER('B. Overview of Internships '!$B$14)),"Not Applicable",IF('B. Overview of Internships '!$B$13="Not Available","Not Available","")))</f>
        <v/>
      </c>
      <c r="AW18" s="110" t="str">
        <f>IF(AND('B. Overview of Internships '!$B$13="Available",'B. Overview of Internships '!$B$14&gt;0,AA17=""),"Not Available",IF(AND('B. Overview of Internships '!$B$13="Available",'B. Overview of Internships '!$B$14=0,ISNUMBER('B. Overview of Internships '!$B$14)),"Not Applicable",IF('B. Overview of Internships '!$B$13="Not Available","Not Available","")))</f>
        <v/>
      </c>
      <c r="AX18" s="110" t="str">
        <f>IF(AND('B. Overview of Internships '!$C$13="Available",'B. Overview of Internships '!$C$14&gt;0, AE17=""),"Not Available",IF(AND('B. Overview of Internships '!$C$13="Available",'B. Overview of Internships '!$C$14=0,ISNUMBER('B. Overview of Internships '!$C$14)),"Not Applicable",IF('B. Overview of Internships '!$C$13="Not Available","Not Available","")))</f>
        <v/>
      </c>
      <c r="AY18" s="110" t="str">
        <f>IF(AC18="Not Applicable","Not Applicable", IF(AND('B. Overview of Internships '!$C$13="Available",'B. Overview of Internships '!$C$14&gt;0,AH17=""),"Not Available",IF(AND('B. Overview of Internships '!$C$13="Available",'B. Overview of Internships '!$C$14=0, ISNUMBER('B. Overview of Internships '!$C$14)),"Not Applicable",IF('B. Overview of Internships '!$C$13="Not Available","Not Available",""))))</f>
        <v/>
      </c>
      <c r="AZ18" s="110" t="str">
        <f>IF(AND(AP17="",AP18="",AP19="",AR17="",AR18="",AR19=""),"No","")</f>
        <v>No</v>
      </c>
      <c r="BA18" s="110" t="str">
        <f>IF(AND(K17="",K18="",K19="",M17="",M18="",M19=""),"No","")</f>
        <v>No</v>
      </c>
    </row>
    <row r="19" spans="1:53" ht="20" customHeight="1" x14ac:dyDescent="0.2">
      <c r="A19" s="208"/>
      <c r="B19" s="258"/>
      <c r="C19" s="266"/>
      <c r="D19" s="208"/>
      <c r="E19" s="304"/>
      <c r="F19" s="241"/>
      <c r="G19" s="242"/>
      <c r="H19" s="146"/>
      <c r="I19" s="147"/>
      <c r="J19" s="96" t="s">
        <v>137</v>
      </c>
      <c r="K19" s="39"/>
      <c r="L19" s="96" t="s">
        <v>137</v>
      </c>
      <c r="M19" s="39"/>
      <c r="N19" s="96" t="s">
        <v>137</v>
      </c>
      <c r="O19" s="101"/>
      <c r="P19" s="109" t="str">
        <f t="shared" si="0"/>
        <v>€</v>
      </c>
      <c r="Q19" s="96" t="s">
        <v>137</v>
      </c>
      <c r="R19" s="39"/>
      <c r="S19" s="96" t="s">
        <v>137</v>
      </c>
      <c r="T19" s="39"/>
      <c r="U19" s="247"/>
      <c r="V19" s="241"/>
      <c r="W19" s="242"/>
      <c r="X19" s="254"/>
      <c r="Y19" s="241"/>
      <c r="Z19" s="242"/>
      <c r="AA19" s="254"/>
      <c r="AB19" s="247"/>
      <c r="AC19" s="241"/>
      <c r="AD19" s="242"/>
      <c r="AE19" s="254"/>
      <c r="AF19" s="241"/>
      <c r="AG19" s="242"/>
      <c r="AH19" s="254"/>
      <c r="AI19" s="245"/>
      <c r="AJ19" s="247"/>
      <c r="AK19" s="245"/>
      <c r="AL19" s="247"/>
      <c r="AM19" s="241"/>
      <c r="AN19" s="242"/>
      <c r="AO19" s="96" t="s">
        <v>137</v>
      </c>
      <c r="AP19" s="39"/>
      <c r="AQ19" s="96" t="s">
        <v>137</v>
      </c>
      <c r="AR19" s="39"/>
      <c r="AT19" s="110" t="str">
        <f>IF(AND(COUNTIF($K19,"&lt;&gt;"),$H18="Yes" ),"Yes","")</f>
        <v/>
      </c>
      <c r="AU19" s="110" t="str">
        <f>IF(AND(COUNTIF($K19,"&lt;&gt;"),$H18="Yes",T19="",R19="" ),"No","")</f>
        <v/>
      </c>
      <c r="AV19" s="110"/>
      <c r="AW19" s="110"/>
      <c r="AX19" s="110" t="str">
        <f>IF(AND('B. Overview of Internships '!$C$13="Available",'B. Overview of Internships '!$C$14&gt;0,AE17=""),"Not Applicable",IF(AND('B. Overview of Internships '!$C$13="Available",'B. Overview of Internships '!$C$14=0,ISNUMBER('B. Overview of Internships '!$C$14)),"Not Applicable",IF('B. Overview of Internships '!$C$13="Not Available","Not Available","")))</f>
        <v/>
      </c>
      <c r="AY19" s="110" t="str">
        <f>IF(AC18="Not Applicable","Not Applicable", IF(AND('B. Overview of Internships '!$C$13="Available",'B. Overview of Internships '!$C$14&gt;0,AH17=""),"Not Applicable",IF(AND('B. Overview of Internships '!$C$13="Available",'B. Overview of Internships '!$C$14=0,ISNUMBER('B. Overview of Internships '!$C$14)),"Not Applicable",IF('B. Overview of Internships '!$C$13="Not Available","Not Available",""))))</f>
        <v/>
      </c>
      <c r="AZ19" s="110"/>
      <c r="BA19" s="110"/>
    </row>
    <row r="20" spans="1:53" s="94" customFormat="1" ht="25.5" customHeight="1" x14ac:dyDescent="0.2">
      <c r="A20" s="22"/>
      <c r="B20" s="4"/>
      <c r="C20" s="4"/>
      <c r="D20" s="4"/>
      <c r="E20" s="5"/>
      <c r="F20" s="5"/>
      <c r="G20" s="12"/>
      <c r="H20" s="4"/>
      <c r="I20" s="6"/>
      <c r="J20" s="4"/>
      <c r="K20" s="4"/>
      <c r="L20" s="4"/>
      <c r="M20" s="4"/>
      <c r="N20" s="4"/>
      <c r="O20" s="4"/>
      <c r="P20" s="6"/>
      <c r="Q20" s="4"/>
      <c r="R20" s="5"/>
      <c r="S20" s="4"/>
      <c r="T20" s="5"/>
      <c r="U20" s="5"/>
      <c r="V20" s="5"/>
      <c r="W20" s="12"/>
      <c r="X20" s="5"/>
      <c r="Y20" s="5"/>
      <c r="Z20" s="12"/>
      <c r="AA20" s="5"/>
      <c r="AB20" s="5"/>
      <c r="AC20" s="5"/>
      <c r="AD20" s="12"/>
      <c r="AE20" s="5"/>
      <c r="AF20" s="5"/>
      <c r="AG20" s="12"/>
      <c r="AH20" s="5"/>
      <c r="AI20" s="5"/>
      <c r="AJ20" s="5"/>
      <c r="AK20" s="5"/>
      <c r="AL20" s="5"/>
      <c r="AM20" s="5"/>
      <c r="AN20" s="12"/>
      <c r="AO20" s="4"/>
      <c r="AP20" s="5"/>
      <c r="AQ20" s="4"/>
      <c r="AR20" s="5"/>
    </row>
    <row r="21" spans="1:53" ht="20" customHeight="1" x14ac:dyDescent="0.2">
      <c r="A21" s="206" t="s">
        <v>212</v>
      </c>
      <c r="B21" s="256">
        <v>5</v>
      </c>
      <c r="C21" s="259" t="s">
        <v>18</v>
      </c>
      <c r="D21" s="206" t="s">
        <v>16</v>
      </c>
      <c r="E21" s="206" t="s">
        <v>52</v>
      </c>
      <c r="F21" s="262" t="str">
        <f>HYPERLINK("#"&amp;ADDRESS(ROW()+1,COLUMN()),"Click to see dropwdown below")</f>
        <v>Click to see dropwdown below</v>
      </c>
      <c r="G21" s="225"/>
      <c r="H21" s="224" t="str">
        <f>HYPERLINK("#"&amp;ADDRESS(ROW()+1,COLUMN()),"Click to see dropwdown below")</f>
        <v>Click to see dropwdown below</v>
      </c>
      <c r="I21" s="263"/>
      <c r="J21" s="96" t="s">
        <v>135</v>
      </c>
      <c r="K21" s="81"/>
      <c r="L21" s="96" t="s">
        <v>135</v>
      </c>
      <c r="M21" s="97"/>
      <c r="N21" s="96" t="s">
        <v>135</v>
      </c>
      <c r="O21" s="98"/>
      <c r="P21" s="108" t="str">
        <f>HYPERLINK("#"&amp;ADDRESS(ROW(),COLUMN()-1),CHAR(128))</f>
        <v>€</v>
      </c>
      <c r="Q21" s="96" t="s">
        <v>135</v>
      </c>
      <c r="R21" s="81"/>
      <c r="S21" s="96" t="s">
        <v>135</v>
      </c>
      <c r="T21" s="81"/>
      <c r="U21"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1" s="224" t="str">
        <f>HYPERLINK("#"&amp;ADDRESS(ROW()+1,COLUMN()),"Click to see dropwdown below")</f>
        <v>Click to see dropwdown below</v>
      </c>
      <c r="W21" s="225"/>
      <c r="X21" s="253"/>
      <c r="Y21" s="224" t="str">
        <f>HYPERLINK("#"&amp;ADDRESS(ROW()+1,COLUMN()),"Click to see dropwdown below")</f>
        <v>Click to see dropwdown below</v>
      </c>
      <c r="Z21" s="225"/>
      <c r="AA21" s="253"/>
      <c r="AB21"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1" s="224" t="str">
        <f>HYPERLINK("#"&amp;ADDRESS(ROW()+1,COLUMN()),"Click to see dropwdown below")</f>
        <v>Click to see dropwdown below</v>
      </c>
      <c r="AD21" s="225"/>
      <c r="AE21" s="253"/>
      <c r="AF21" s="224" t="str">
        <f>HYPERLINK("#"&amp;ADDRESS(ROW()+1,COLUMN()),"Click to see dropwdown below")</f>
        <v>Click to see dropwdown below</v>
      </c>
      <c r="AG21" s="225"/>
      <c r="AH21" s="253"/>
      <c r="AI21" s="244" t="str">
        <f>IF(AND('B. Overview of Internships '!$B$13="Available",'B. Overview of Internships '!$B$14=0, ISNUMBER('B. Overview of Internships '!$B$14)),"Percentage not applicable", IF(OR('B. Overview of Internships '!$B$13="Not Available",V22="Not Available",Y22="Not Available"), "Percentage not available", IF(AND('B. Overview of Internships '!$B$13="Available", 'B. Overview of Internships '!$B$14&gt;0, V22= "Available",Y22="Available", ISNUMBER(X21),ISNUMBER(AA21),AA21&lt;=X21), AA21/X21,"Check input")))</f>
        <v>Check input</v>
      </c>
      <c r="AJ21" s="246" t="str">
        <f>IF(OR(AI21="Percentage not available",AND(AI21&gt;=0,ISNUMBER(AI21),AI21&lt;0.5)),"Red",IF(AND(AI21&lt;=0.8,AI21&gt;=0.5,ISNUMBER(AI21)),"Yellow",IF(AND(AI21&gt;0.8,AI21&lt;=1,ISNUMBER(AI21)),"Green",IF(AI21="Percentage not applicable","Gray","Check input"))))</f>
        <v>Check input</v>
      </c>
      <c r="AK21" s="244" t="str">
        <f>IF(OR(AC22="Not Applicable",AF22="Not Applicable",AND('B. Overview of Internships '!$C$13="Available",'B. Overview of Internships '!$C$14=0,ISNUMBER('B. Overview of Internships '!$C$14))),"Percentage not applicable",IF(OR('B. Overview of Internships '!$C$13="Not Available",AC22="Not Available",AF22="Not Available"),"Percentage not available",IF(AND(AF22="Available",AC22="Available",'B. Overview of Internships '!$C$13="Available",'B. Overview of Internships '!$C$14&gt;0,ISNUMBER(AH21),ISNUMBER(AE21),AH21&lt;=AE21),AH21/AE21,"Check input")))</f>
        <v>Check input</v>
      </c>
      <c r="AL21" s="246" t="str">
        <f>IF(OR(AK21="Percentage not available",AND(AK21&gt;=0,ISNUMBER(AK21),AK21&lt;0.5)),"Red",IF(AND(AK21&lt;=0.8,AK21&gt;=0.5,ISNUMBER(AK21)),"Yellow",IF(AND(AK21&gt;0.8,AK21&lt;=1,ISNUMBER(AK21)),"Green",IF(AK21="Percentage not applicable","Gray","Check input"))))</f>
        <v>Check input</v>
      </c>
      <c r="AM21" s="224" t="str">
        <f>HYPERLINK("#"&amp;ADDRESS(ROW()+1,COLUMN()),"Click to see dropwdown below")</f>
        <v>Click to see dropwdown below</v>
      </c>
      <c r="AN21" s="225"/>
      <c r="AO21" s="96" t="s">
        <v>135</v>
      </c>
      <c r="AP21" s="81"/>
      <c r="AQ21" s="96" t="s">
        <v>135</v>
      </c>
      <c r="AR21" s="81"/>
      <c r="AS21" s="90"/>
      <c r="AT21" s="110" t="str">
        <f>IF(AND(COUNTIF($K21,"&lt;&gt;"),$H22="Yes" ),"Yes","")</f>
        <v/>
      </c>
      <c r="AU21" s="110" t="str">
        <f>IF(AND(COUNTIF($K21,"&lt;&gt;"),$H22="Yes",T21="",R21="" ),"No","")</f>
        <v/>
      </c>
      <c r="AV21"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1"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1"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1" s="110" t="str">
        <f>IF(AC22="Not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1" s="110" t="s">
        <v>90</v>
      </c>
      <c r="BA21" s="111" t="s">
        <v>90</v>
      </c>
    </row>
    <row r="22" spans="1:53" ht="20" customHeight="1" x14ac:dyDescent="0.2">
      <c r="A22" s="207"/>
      <c r="B22" s="257"/>
      <c r="C22" s="260"/>
      <c r="D22" s="207"/>
      <c r="E22" s="207"/>
      <c r="F22" s="39"/>
      <c r="G22" s="107" t="str">
        <f>HYPERLINK("#"&amp;ADDRESS(ROW(),COLUMN()-1),CHAR(128))</f>
        <v>€</v>
      </c>
      <c r="H22" s="101"/>
      <c r="I22" s="107" t="str">
        <f>HYPERLINK("#"&amp;ADDRESS(ROW(),COLUMN()-1),CHAR(128))</f>
        <v>€</v>
      </c>
      <c r="J22" s="96" t="s">
        <v>136</v>
      </c>
      <c r="K22" s="39"/>
      <c r="L22" s="96" t="s">
        <v>136</v>
      </c>
      <c r="M22" s="39"/>
      <c r="N22" s="96" t="s">
        <v>136</v>
      </c>
      <c r="O22" s="101"/>
      <c r="P22" s="109" t="str">
        <f>HYPERLINK("#"&amp;ADDRESS(ROW(),COLUMN()-1),CHAR(128))</f>
        <v>€</v>
      </c>
      <c r="Q22" s="96" t="s">
        <v>136</v>
      </c>
      <c r="R22" s="39"/>
      <c r="S22" s="96" t="s">
        <v>136</v>
      </c>
      <c r="T22" s="39"/>
      <c r="U22" s="246"/>
      <c r="V22" s="39"/>
      <c r="W22" s="107" t="str">
        <f>HYPERLINK("#"&amp;ADDRESS(ROW(),COLUMN()-1),CHAR(128))</f>
        <v>€</v>
      </c>
      <c r="X22" s="253"/>
      <c r="Y22" s="102"/>
      <c r="Z22" s="107" t="str">
        <f>HYPERLINK("#"&amp;ADDRESS(ROW(),COLUMN()-1),CHAR(128))</f>
        <v>€</v>
      </c>
      <c r="AA22" s="253"/>
      <c r="AB22" s="246"/>
      <c r="AC22" s="39"/>
      <c r="AD22" s="107" t="str">
        <f>HYPERLINK("#"&amp;ADDRESS(ROW(),COLUMN()-1),CHAR(128))</f>
        <v>€</v>
      </c>
      <c r="AE22" s="253"/>
      <c r="AF22" s="39"/>
      <c r="AG22" s="107" t="str">
        <f>HYPERLINK("#"&amp;ADDRESS(ROW(),COLUMN()-1),CHAR(128))</f>
        <v>€</v>
      </c>
      <c r="AH22" s="253"/>
      <c r="AI22" s="244"/>
      <c r="AJ22" s="246"/>
      <c r="AK22" s="244"/>
      <c r="AL22" s="246"/>
      <c r="AM22" s="39"/>
      <c r="AN22" s="107" t="str">
        <f>HYPERLINK("#"&amp;ADDRESS(ROW(),COLUMN()-1),CHAR(128))</f>
        <v>€</v>
      </c>
      <c r="AO22" s="96" t="s">
        <v>136</v>
      </c>
      <c r="AP22" s="39"/>
      <c r="AQ22" s="96" t="s">
        <v>136</v>
      </c>
      <c r="AR22" s="39"/>
      <c r="AT22" s="110" t="str">
        <f>IF(AND(COUNTIF($K22,"&lt;&gt;"),$H22="Yes" ),"Yes","")</f>
        <v/>
      </c>
      <c r="AU22" s="110" t="str">
        <f>IF(AND(COUNTIF($K22,"&lt;&gt;"),$H22="Yes",T22="",R22="" ),"No","")</f>
        <v/>
      </c>
      <c r="AV22" s="110" t="str">
        <f>IF(AND('B. Overview of Internships '!$B$13="Available",'B. Overview of Internships '!$B$14&gt;0,X21=""),"Not Available",IF(AND('B. Overview of Internships '!$B$13="Available",'B. Overview of Internships '!$B$14=0, ISNUMBER('B. Overview of Internships '!$B$14)),"Not Applicable",IF('B. Overview of Internships '!$B$13="Not Available","Not Available","")))</f>
        <v/>
      </c>
      <c r="AW22" s="110" t="str">
        <f>IF(AND('B. Overview of Internships '!$B$13="Available",'B. Overview of Internships '!$B$14&gt;0,AA21=""),"Not Available",IF(AND('B. Overview of Internships '!$B$13="Available",'B. Overview of Internships '!$B$14=0,ISNUMBER('B. Overview of Internships '!$B$14)),"Not Applicable",IF('B. Overview of Internships '!$B$13="Not Available","Not Available","")))</f>
        <v/>
      </c>
      <c r="AX22" s="110" t="str">
        <f>IF(AND('B. Overview of Internships '!$C$13="Available",'B. Overview of Internships '!$C$14&gt;0, AE21=""),"Not Available",IF(AND('B. Overview of Internships '!$C$13="Available",'B. Overview of Internships '!$C$14=0,ISNUMBER('B. Overview of Internships '!$C$14)),"Not Applicable",IF('B. Overview of Internships '!$C$13="Not Available","Not Available","")))</f>
        <v/>
      </c>
      <c r="AY22" s="110" t="str">
        <f>IF(AC22="Not Applicable","Not Applicable", IF(AND('B. Overview of Internships '!$C$13="Available",'B. Overview of Internships '!$C$14&gt;0,AH21=""),"Not Available",IF(AND('B. Overview of Internships '!$C$13="Available",'B. Overview of Internships '!$C$14=0, ISNUMBER('B. Overview of Internships '!$C$14)),"Not Applicable",IF('B. Overview of Internships '!$C$13="Not Available","Not Available",""))))</f>
        <v/>
      </c>
      <c r="AZ22" s="110" t="str">
        <f>IF(AND(AP21="",AP22="",AP23="",AR21="",AR22="",AR23=""),"No","")</f>
        <v>No</v>
      </c>
      <c r="BA22" s="110" t="str">
        <f>IF(AND(K21="",K22="",K23="",M21="",M22="",M23=""),"No","")</f>
        <v>No</v>
      </c>
    </row>
    <row r="23" spans="1:53" ht="20" customHeight="1" x14ac:dyDescent="0.2">
      <c r="A23" s="208"/>
      <c r="B23" s="258"/>
      <c r="C23" s="261"/>
      <c r="D23" s="208"/>
      <c r="E23" s="208"/>
      <c r="F23" s="241"/>
      <c r="G23" s="242"/>
      <c r="H23" s="146"/>
      <c r="I23" s="147"/>
      <c r="J23" s="96" t="s">
        <v>137</v>
      </c>
      <c r="K23" s="39"/>
      <c r="L23" s="96" t="s">
        <v>137</v>
      </c>
      <c r="M23" s="39"/>
      <c r="N23" s="96" t="s">
        <v>137</v>
      </c>
      <c r="O23" s="101"/>
      <c r="P23" s="109" t="str">
        <f>HYPERLINK("#"&amp;ADDRESS(ROW(),COLUMN()-1),CHAR(128))</f>
        <v>€</v>
      </c>
      <c r="Q23" s="96" t="s">
        <v>137</v>
      </c>
      <c r="R23" s="39"/>
      <c r="S23" s="96" t="s">
        <v>137</v>
      </c>
      <c r="T23" s="39"/>
      <c r="U23" s="247"/>
      <c r="V23" s="241"/>
      <c r="W23" s="242"/>
      <c r="X23" s="254"/>
      <c r="Y23" s="241"/>
      <c r="Z23" s="242"/>
      <c r="AA23" s="254"/>
      <c r="AB23" s="247"/>
      <c r="AC23" s="241"/>
      <c r="AD23" s="242"/>
      <c r="AE23" s="254"/>
      <c r="AF23" s="241"/>
      <c r="AG23" s="242"/>
      <c r="AH23" s="254"/>
      <c r="AI23" s="245"/>
      <c r="AJ23" s="247"/>
      <c r="AK23" s="245"/>
      <c r="AL23" s="247"/>
      <c r="AM23" s="241"/>
      <c r="AN23" s="242"/>
      <c r="AO23" s="96" t="s">
        <v>137</v>
      </c>
      <c r="AP23" s="39"/>
      <c r="AQ23" s="96" t="s">
        <v>137</v>
      </c>
      <c r="AR23" s="39"/>
      <c r="AT23" s="110" t="str">
        <f>IF(AND(COUNTIF($K23,"&lt;&gt;"),$H22="Yes" ),"Yes","")</f>
        <v/>
      </c>
      <c r="AU23" s="110" t="str">
        <f>IF(AND(COUNTIF($K23,"&lt;&gt;"),$H22="Yes",T23="",R23="" ),"No","")</f>
        <v/>
      </c>
      <c r="AV23" s="110"/>
      <c r="AW23" s="110"/>
      <c r="AX23" s="110" t="str">
        <f>IF(AND('B. Overview of Internships '!$C$13="Available",'B. Overview of Internships '!$C$14&gt;0,AE21=""),"Not Applicable",IF(AND('B. Overview of Internships '!$C$13="Available",'B. Overview of Internships '!$C$14=0,ISNUMBER('B. Overview of Internships '!$C$14)),"Not Applicable",IF('B. Overview of Internships '!$C$13="Not Available","Not Available","")))</f>
        <v/>
      </c>
      <c r="AY23" s="110" t="str">
        <f>IF(AC22="Not Applicable","Not Applicable", IF(AND('B. Overview of Internships '!$C$13="Available",'B. Overview of Internships '!$C$14&gt;0,AH21=""),"Not Applicable",IF(AND('B. Overview of Internships '!$C$13="Available",'B. Overview of Internships '!$C$14=0,ISNUMBER('B. Overview of Internships '!$C$14)),"Not Applicable",IF('B. Overview of Internships '!$C$13="Not Available","Not Available",""))))</f>
        <v/>
      </c>
      <c r="AZ23" s="110"/>
      <c r="BA23" s="110"/>
    </row>
    <row r="24" spans="1:53" ht="25.25" customHeight="1" x14ac:dyDescent="0.2">
      <c r="A24" s="112"/>
      <c r="B24" s="113"/>
      <c r="C24" s="113"/>
      <c r="D24" s="113"/>
      <c r="E24" s="113"/>
      <c r="F24" s="113"/>
      <c r="G24" s="114"/>
      <c r="H24" s="113"/>
      <c r="I24" s="114"/>
      <c r="J24" s="113"/>
      <c r="K24" s="113"/>
      <c r="L24" s="113"/>
      <c r="M24" s="113"/>
      <c r="N24" s="113"/>
      <c r="O24" s="113"/>
      <c r="P24" s="114"/>
      <c r="Q24" s="113"/>
      <c r="R24" s="113"/>
      <c r="S24" s="113"/>
      <c r="T24" s="113"/>
      <c r="U24" s="113"/>
      <c r="V24" s="113"/>
      <c r="W24" s="114"/>
      <c r="X24" s="113"/>
      <c r="Y24" s="113"/>
      <c r="Z24" s="114"/>
      <c r="AA24" s="113"/>
      <c r="AB24" s="113"/>
      <c r="AC24" s="113"/>
      <c r="AD24" s="114"/>
      <c r="AE24" s="113"/>
      <c r="AF24" s="113"/>
      <c r="AG24" s="114"/>
      <c r="AH24" s="113"/>
      <c r="AI24" s="113"/>
      <c r="AJ24" s="113"/>
      <c r="AK24" s="113"/>
      <c r="AL24" s="113"/>
      <c r="AM24" s="113"/>
      <c r="AN24" s="114"/>
      <c r="AO24" s="113"/>
      <c r="AP24" s="113"/>
      <c r="AQ24" s="113"/>
      <c r="AR24" s="113"/>
    </row>
    <row r="25" spans="1:53" ht="20" customHeight="1" x14ac:dyDescent="0.2">
      <c r="A25" s="206" t="s">
        <v>143</v>
      </c>
      <c r="B25" s="256">
        <v>6.1</v>
      </c>
      <c r="C25" s="264" t="s">
        <v>19</v>
      </c>
      <c r="D25" s="206" t="s">
        <v>31</v>
      </c>
      <c r="E25" s="307" t="s">
        <v>53</v>
      </c>
      <c r="F25" s="262" t="str">
        <f>HYPERLINK("#"&amp;ADDRESS(ROW()+1,COLUMN()),"Click to see dropwdown below")</f>
        <v>Click to see dropwdown below</v>
      </c>
      <c r="G25" s="225"/>
      <c r="H25" s="224" t="str">
        <f>HYPERLINK("#"&amp;ADDRESS(ROW()+1,COLUMN()),"Click to see dropwdown below")</f>
        <v>Click to see dropwdown below</v>
      </c>
      <c r="I25" s="263"/>
      <c r="J25" s="96" t="s">
        <v>135</v>
      </c>
      <c r="K25" s="81"/>
      <c r="L25" s="96" t="s">
        <v>135</v>
      </c>
      <c r="M25" s="97"/>
      <c r="N25" s="96" t="s">
        <v>135</v>
      </c>
      <c r="O25" s="98"/>
      <c r="P25" s="108" t="str">
        <f t="shared" ref="P25:P30" si="1">HYPERLINK("#"&amp;ADDRESS(ROW(),COLUMN()-1),CHAR(128))</f>
        <v>€</v>
      </c>
      <c r="Q25" s="96" t="s">
        <v>135</v>
      </c>
      <c r="R25" s="81"/>
      <c r="S25" s="96" t="s">
        <v>135</v>
      </c>
      <c r="T25" s="81"/>
      <c r="U25"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5" s="224" t="str">
        <f>HYPERLINK("#"&amp;ADDRESS(ROW()+1,COLUMN()),"Click to see dropwdown below")</f>
        <v>Click to see dropwdown below</v>
      </c>
      <c r="W25" s="225"/>
      <c r="X25" s="253"/>
      <c r="Y25" s="224" t="str">
        <f>HYPERLINK("#"&amp;ADDRESS(ROW()+1,COLUMN()),"Click to see dropwdown below")</f>
        <v>Click to see dropwdown below</v>
      </c>
      <c r="Z25" s="225"/>
      <c r="AA25" s="253"/>
      <c r="AB25"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5" s="224" t="str">
        <f>HYPERLINK("#"&amp;ADDRESS(ROW()+1,COLUMN()),"Click to see dropwdown below")</f>
        <v>Click to see dropwdown below</v>
      </c>
      <c r="AD25" s="225"/>
      <c r="AE25" s="253"/>
      <c r="AF25" s="224" t="str">
        <f>HYPERLINK("#"&amp;ADDRESS(ROW()+1,COLUMN()),"Click to see dropwdown below")</f>
        <v>Click to see dropwdown below</v>
      </c>
      <c r="AG25" s="225"/>
      <c r="AH25" s="253"/>
      <c r="AI25" s="244" t="str">
        <f>IF(AND('B. Overview of Internships '!$B$13="Available",'B. Overview of Internships '!$B$14=0, ISNUMBER('B. Overview of Internships '!$B$14)),"Percentage not applicable", IF(OR('B. Overview of Internships '!$B$13="Not Available",V26="Not Available",Y26="Not Available"), "Percentage not available", IF(AND('B. Overview of Internships '!$B$13="Available", 'B. Overview of Internships '!$B$14&gt;0, V26= "Available",Y26="Available", ISNUMBER(X25),ISNUMBER(AA25),AA25&lt;=X25), AA25/X25,"Check input")))</f>
        <v>Check input</v>
      </c>
      <c r="AJ25" s="246" t="str">
        <f>IF(OR(AI25="Percentage not available",AND(AI25&gt;=0,ISNUMBER(AI25),AI25&lt;0.5)),"Red",IF(AND(AI25&lt;=0.8,AI25&gt;=0.5,ISNUMBER(AI25)),"Yellow",IF(AND(AI25&gt;0.8,AI25&lt;=1,ISNUMBER(AI25)),"Green",IF(AI25="Percentage not applicable","Gray","Check input"))))</f>
        <v>Check input</v>
      </c>
      <c r="AK25" s="244" t="str">
        <f>IF(OR(AC26="Not Applicable",AF26="Not Applicable",AND('B. Overview of Internships '!$C$13="Available",'B. Overview of Internships '!$C$14=0,ISNUMBER('B. Overview of Internships '!$C$14))),"Percentage not applicable",IF(OR('B. Overview of Internships '!$C$13="Not Available",AC26="Not Available",AF26="Not Available"),"Percentage not available",IF(AND(AF26="Available",AC26="Available",'B. Overview of Internships '!$C$13="Available",'B. Overview of Internships '!$C$14&gt;0,ISNUMBER(AH25),ISNUMBER(AE25),AH25&lt;=AE25),AH25/AE25,"Check input")))</f>
        <v>Check input</v>
      </c>
      <c r="AL25" s="246" t="str">
        <f>IF(OR(AK25="Percentage not available",AND(AK25&gt;=0,ISNUMBER(AK25),AK25&lt;0.5)),"Red",IF(AND(AK25&lt;=0.8,AK25&gt;=0.5,ISNUMBER(AK25)),"Yellow",IF(AND(AK25&gt;0.8,AK25&lt;=1,ISNUMBER(AK25)),"Green",IF(AK25="Percentage not applicable","Gray","Check input"))))</f>
        <v>Check input</v>
      </c>
      <c r="AM25" s="224" t="str">
        <f>HYPERLINK("#"&amp;ADDRESS(ROW()+1,COLUMN()),"Click to see dropwdown below")</f>
        <v>Click to see dropwdown below</v>
      </c>
      <c r="AN25" s="225"/>
      <c r="AO25" s="96" t="s">
        <v>135</v>
      </c>
      <c r="AP25" s="81"/>
      <c r="AQ25" s="96" t="s">
        <v>135</v>
      </c>
      <c r="AR25" s="81"/>
      <c r="AS25" s="90"/>
      <c r="AT25" s="110" t="str">
        <f>IF(AND(COUNTIF($K25,"&lt;&gt;"),$H26="Yes" ),"Yes","")</f>
        <v/>
      </c>
      <c r="AU25" s="110" t="str">
        <f>IF(AND(COUNTIF($K25,"&lt;&gt;"),$H26="Yes",T25="",R25="" ),"No","")</f>
        <v/>
      </c>
      <c r="AV25"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5"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5"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5" s="110" t="str">
        <f>IF(AC26="Not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5" s="110" t="s">
        <v>90</v>
      </c>
      <c r="BA25" s="111" t="s">
        <v>90</v>
      </c>
    </row>
    <row r="26" spans="1:53" ht="20" customHeight="1" x14ac:dyDescent="0.2">
      <c r="A26" s="207"/>
      <c r="B26" s="257"/>
      <c r="C26" s="265"/>
      <c r="D26" s="207"/>
      <c r="E26" s="308"/>
      <c r="F26" s="39"/>
      <c r="G26" s="107" t="str">
        <f>HYPERLINK("#"&amp;ADDRESS(ROW(),COLUMN()-1),CHAR(128))</f>
        <v>€</v>
      </c>
      <c r="H26" s="101"/>
      <c r="I26" s="107" t="str">
        <f>HYPERLINK("#"&amp;ADDRESS(ROW(),COLUMN()-1),CHAR(128))</f>
        <v>€</v>
      </c>
      <c r="J26" s="96" t="s">
        <v>136</v>
      </c>
      <c r="K26" s="39"/>
      <c r="L26" s="96" t="s">
        <v>136</v>
      </c>
      <c r="M26" s="39"/>
      <c r="N26" s="96" t="s">
        <v>136</v>
      </c>
      <c r="O26" s="101"/>
      <c r="P26" s="109" t="str">
        <f t="shared" si="1"/>
        <v>€</v>
      </c>
      <c r="Q26" s="96" t="s">
        <v>136</v>
      </c>
      <c r="R26" s="39"/>
      <c r="S26" s="96" t="s">
        <v>136</v>
      </c>
      <c r="T26" s="39"/>
      <c r="U26" s="246"/>
      <c r="V26" s="39"/>
      <c r="W26" s="107" t="str">
        <f>HYPERLINK("#"&amp;ADDRESS(ROW(),COLUMN()-1),CHAR(128))</f>
        <v>€</v>
      </c>
      <c r="X26" s="253"/>
      <c r="Y26" s="102"/>
      <c r="Z26" s="107" t="str">
        <f>HYPERLINK("#"&amp;ADDRESS(ROW(),COLUMN()-1),CHAR(128))</f>
        <v>€</v>
      </c>
      <c r="AA26" s="253"/>
      <c r="AB26" s="246"/>
      <c r="AC26" s="39"/>
      <c r="AD26" s="107" t="str">
        <f>HYPERLINK("#"&amp;ADDRESS(ROW(),COLUMN()-1),CHAR(128))</f>
        <v>€</v>
      </c>
      <c r="AE26" s="253"/>
      <c r="AF26" s="39"/>
      <c r="AG26" s="107" t="str">
        <f>HYPERLINK("#"&amp;ADDRESS(ROW(),COLUMN()-1),CHAR(128))</f>
        <v>€</v>
      </c>
      <c r="AH26" s="253"/>
      <c r="AI26" s="244"/>
      <c r="AJ26" s="246"/>
      <c r="AK26" s="244"/>
      <c r="AL26" s="246"/>
      <c r="AM26" s="39"/>
      <c r="AN26" s="107" t="str">
        <f>HYPERLINK("#"&amp;ADDRESS(ROW(),COLUMN()-1),CHAR(128))</f>
        <v>€</v>
      </c>
      <c r="AO26" s="96" t="s">
        <v>136</v>
      </c>
      <c r="AP26" s="39"/>
      <c r="AQ26" s="96" t="s">
        <v>136</v>
      </c>
      <c r="AR26" s="39"/>
      <c r="AT26" s="110" t="str">
        <f>IF(AND(COUNTIF($K26,"&lt;&gt;"),$H26="Yes" ),"Yes","")</f>
        <v/>
      </c>
      <c r="AU26" s="110" t="str">
        <f>IF(AND(COUNTIF($K26,"&lt;&gt;"),$H26="Yes",T26="",R26="" ),"No","")</f>
        <v/>
      </c>
      <c r="AV26" s="110" t="str">
        <f>IF(AND('B. Overview of Internships '!$B$13="Available",'B. Overview of Internships '!$B$14&gt;0,X25=""),"Not Available",IF(AND('B. Overview of Internships '!$B$13="Available",'B. Overview of Internships '!$B$14=0, ISNUMBER('B. Overview of Internships '!$B$14)),"Not Applicable",IF('B. Overview of Internships '!$B$13="Not Available","Not Available","")))</f>
        <v/>
      </c>
      <c r="AW26" s="110" t="str">
        <f>IF(AND('B. Overview of Internships '!$B$13="Available",'B. Overview of Internships '!$B$14&gt;0,AA25=""),"Not Available",IF(AND('B. Overview of Internships '!$B$13="Available",'B. Overview of Internships '!$B$14=0,ISNUMBER('B. Overview of Internships '!$B$14)),"Not Applicable",IF('B. Overview of Internships '!$B$13="Not Available","Not Available","")))</f>
        <v/>
      </c>
      <c r="AX26" s="110" t="str">
        <f>IF(AND('B. Overview of Internships '!$C$13="Available",'B. Overview of Internships '!$C$14&gt;0, AE25=""),"Not Available",IF(AND('B. Overview of Internships '!$C$13="Available",'B. Overview of Internships '!$C$14=0,ISNUMBER('B. Overview of Internships '!$C$14)),"Not Applicable",IF('B. Overview of Internships '!$C$13="Not Available","Not Available","")))</f>
        <v/>
      </c>
      <c r="AY26" s="110" t="str">
        <f>IF(AC26="Not Applicable","Not Applicable", IF(AND('B. Overview of Internships '!$C$13="Available",'B. Overview of Internships '!$C$14&gt;0,AH25=""),"Not Available",IF(AND('B. Overview of Internships '!$C$13="Available",'B. Overview of Internships '!$C$14=0, ISNUMBER('B. Overview of Internships '!$C$14)),"Not Applicable",IF('B. Overview of Internships '!$C$13="Not Available","Not Available",""))))</f>
        <v/>
      </c>
      <c r="AZ26" s="110" t="str">
        <f>IF(AND(AP25="",AP26="",AP27="",AR25="",AR26="",AR27=""),"No","")</f>
        <v>No</v>
      </c>
      <c r="BA26" s="110" t="str">
        <f>IF(AND(K25="",K26="",K27="",M25="",M26="",M27=""),"No","")</f>
        <v>No</v>
      </c>
    </row>
    <row r="27" spans="1:53" ht="20" customHeight="1" x14ac:dyDescent="0.2">
      <c r="A27" s="207"/>
      <c r="B27" s="258"/>
      <c r="C27" s="266"/>
      <c r="D27" s="208"/>
      <c r="E27" s="308"/>
      <c r="F27" s="241"/>
      <c r="G27" s="242"/>
      <c r="H27" s="146"/>
      <c r="I27" s="147"/>
      <c r="J27" s="96" t="s">
        <v>137</v>
      </c>
      <c r="K27" s="39"/>
      <c r="L27" s="96" t="s">
        <v>137</v>
      </c>
      <c r="M27" s="39"/>
      <c r="N27" s="96" t="s">
        <v>137</v>
      </c>
      <c r="O27" s="101"/>
      <c r="P27" s="109" t="str">
        <f t="shared" si="1"/>
        <v>€</v>
      </c>
      <c r="Q27" s="96" t="s">
        <v>137</v>
      </c>
      <c r="R27" s="39"/>
      <c r="S27" s="96" t="s">
        <v>137</v>
      </c>
      <c r="T27" s="39"/>
      <c r="U27" s="247"/>
      <c r="V27" s="241"/>
      <c r="W27" s="242"/>
      <c r="X27" s="254"/>
      <c r="Y27" s="241"/>
      <c r="Z27" s="242"/>
      <c r="AA27" s="254"/>
      <c r="AB27" s="247"/>
      <c r="AC27" s="241"/>
      <c r="AD27" s="242"/>
      <c r="AE27" s="254"/>
      <c r="AF27" s="241"/>
      <c r="AG27" s="242"/>
      <c r="AH27" s="254"/>
      <c r="AI27" s="245"/>
      <c r="AJ27" s="247"/>
      <c r="AK27" s="245"/>
      <c r="AL27" s="247"/>
      <c r="AM27" s="241"/>
      <c r="AN27" s="242"/>
      <c r="AO27" s="96" t="s">
        <v>137</v>
      </c>
      <c r="AP27" s="39"/>
      <c r="AQ27" s="96" t="s">
        <v>137</v>
      </c>
      <c r="AR27" s="39"/>
      <c r="AT27" s="110" t="str">
        <f>IF(AND(COUNTIF($K27,"&lt;&gt;"),$H26="Yes" ),"Yes","")</f>
        <v/>
      </c>
      <c r="AU27" s="110" t="str">
        <f>IF(AND(COUNTIF($K27,"&lt;&gt;"),$H26="Yes",T27="",R27="" ),"No","")</f>
        <v/>
      </c>
      <c r="AV27" s="110"/>
      <c r="AW27" s="110"/>
      <c r="AX27" s="110" t="str">
        <f>IF(AND('B. Overview of Internships '!$C$13="Available",'B. Overview of Internships '!$C$14&gt;0,AE25=""),"Not Applicable",IF(AND('B. Overview of Internships '!$C$13="Available",'B. Overview of Internships '!$C$14=0,ISNUMBER('B. Overview of Internships '!$C$14)),"Not Applicable",IF('B. Overview of Internships '!$C$13="Not Available","Not Available","")))</f>
        <v/>
      </c>
      <c r="AY27" s="110" t="str">
        <f>IF(AC26="Not Applicable","Not Applicable", IF(AND('B. Overview of Internships '!$C$13="Available",'B. Overview of Internships '!$C$14&gt;0,AH25=""),"Not Applicable",IF(AND('B. Overview of Internships '!$C$13="Available",'B. Overview of Internships '!$C$14=0,ISNUMBER('B. Overview of Internships '!$C$14)),"Not Applicable",IF('B. Overview of Internships '!$C$13="Not Available","Not Available",""))))</f>
        <v/>
      </c>
      <c r="AZ27" s="110"/>
      <c r="BA27" s="110"/>
    </row>
    <row r="28" spans="1:53" ht="20" customHeight="1" x14ac:dyDescent="0.2">
      <c r="A28" s="207"/>
      <c r="B28" s="256">
        <v>6.2</v>
      </c>
      <c r="C28" s="264" t="s">
        <v>55</v>
      </c>
      <c r="D28" s="206" t="s">
        <v>73</v>
      </c>
      <c r="E28" s="206" t="s">
        <v>54</v>
      </c>
      <c r="F28" s="262" t="str">
        <f>HYPERLINK("#"&amp;ADDRESS(ROW()+1,COLUMN()),"Click to see dropwdown below")</f>
        <v>Click to see dropwdown below</v>
      </c>
      <c r="G28" s="225"/>
      <c r="H28" s="224" t="str">
        <f>HYPERLINK("#"&amp;ADDRESS(ROW()+1,COLUMN()),"Click to see dropwdown below")</f>
        <v>Click to see dropwdown below</v>
      </c>
      <c r="I28" s="263"/>
      <c r="J28" s="96" t="s">
        <v>135</v>
      </c>
      <c r="K28" s="81"/>
      <c r="L28" s="96" t="s">
        <v>135</v>
      </c>
      <c r="M28" s="97"/>
      <c r="N28" s="96" t="s">
        <v>135</v>
      </c>
      <c r="O28" s="98"/>
      <c r="P28" s="108" t="str">
        <f t="shared" si="1"/>
        <v>€</v>
      </c>
      <c r="Q28" s="96" t="s">
        <v>135</v>
      </c>
      <c r="R28" s="81"/>
      <c r="S28" s="96" t="s">
        <v>135</v>
      </c>
      <c r="T28" s="81"/>
      <c r="U28"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8" s="224" t="str">
        <f>HYPERLINK("#"&amp;ADDRESS(ROW()+1,COLUMN()),"Click to see dropwdown below")</f>
        <v>Click to see dropwdown below</v>
      </c>
      <c r="W28" s="225"/>
      <c r="X28" s="253"/>
      <c r="Y28" s="224" t="str">
        <f>HYPERLINK("#"&amp;ADDRESS(ROW()+1,COLUMN()),"Click to see dropwdown below")</f>
        <v>Click to see dropwdown below</v>
      </c>
      <c r="Z28" s="225"/>
      <c r="AA28" s="253"/>
      <c r="AB28"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8" s="224" t="str">
        <f>HYPERLINK("#"&amp;ADDRESS(ROW()+1,COLUMN()),"Click to see dropwdown below")</f>
        <v>Click to see dropwdown below</v>
      </c>
      <c r="AD28" s="225"/>
      <c r="AE28" s="253"/>
      <c r="AF28" s="224" t="str">
        <f>HYPERLINK("#"&amp;ADDRESS(ROW()+1,COLUMN()),"Click to see dropwdown below")</f>
        <v>Click to see dropwdown below</v>
      </c>
      <c r="AG28" s="225"/>
      <c r="AH28" s="253"/>
      <c r="AI28" s="244" t="str">
        <f>IF(AND('B. Overview of Internships '!$B$13="Available",'B. Overview of Internships '!$B$14=0, ISNUMBER('B. Overview of Internships '!$B$14)),"Percentage not applicable", IF(OR('B. Overview of Internships '!$B$13="Not Available",V29="Not Available",Y29="Not Available"), "Percentage not available", IF(AND('B. Overview of Internships '!$B$13="Available", 'B. Overview of Internships '!$B$14&gt;0, V29= "Available",Y29="Available", ISNUMBER(X28),ISNUMBER(AA28),AA28&lt;=X28), AA28/X28,"Check input")))</f>
        <v>Check input</v>
      </c>
      <c r="AJ28" s="246" t="str">
        <f>IF(OR(AI28="Percentage not available",AND(AI28&gt;=0,ISNUMBER(AI28),AI28&lt;0.5)),"Red",IF(AND(AI28&lt;=0.8,AI28&gt;=0.5,ISNUMBER(AI28)),"Yellow",IF(AND(AI28&gt;0.8,AI28&lt;=1,ISNUMBER(AI28)),"Green",IF(AI28="Percentage not applicable","Gray","Check input"))))</f>
        <v>Check input</v>
      </c>
      <c r="AK28" s="244" t="str">
        <f>IF(OR(AC29="Not Applicable",AF29="Not Applicable",AND('B. Overview of Internships '!$C$13="Available",'B. Overview of Internships '!$C$14=0,ISNUMBER('B. Overview of Internships '!$C$14))),"Percentage not applicable",IF(OR('B. Overview of Internships '!$C$13="Not Available",AC29="Not Available",AF29="Not Available"),"Percentage not available",IF(AND(AF29="Available",AC29="Available",'B. Overview of Internships '!$C$13="Available",'B. Overview of Internships '!$C$14&gt;0,ISNUMBER(AH28),ISNUMBER(AE28),AH28&lt;=AE28),AH28/AE28,"Check input")))</f>
        <v>Check input</v>
      </c>
      <c r="AL28" s="246" t="str">
        <f>IF(OR(AK28="Percentage not available",AND(AK28&gt;=0,ISNUMBER(AK28),AK28&lt;0.5)),"Red",IF(AND(AK28&lt;=0.8,AK28&gt;=0.5,ISNUMBER(AK28)),"Yellow",IF(AND(AK28&gt;0.8,AK28&lt;=1,ISNUMBER(AK28)),"Green",IF(AK28="Percentage not applicable","Gray","Check input"))))</f>
        <v>Check input</v>
      </c>
      <c r="AM28" s="224" t="str">
        <f>HYPERLINK("#"&amp;ADDRESS(ROW()+1,COLUMN()),"Click to see dropwdown below")</f>
        <v>Click to see dropwdown below</v>
      </c>
      <c r="AN28" s="225"/>
      <c r="AO28" s="96" t="s">
        <v>135</v>
      </c>
      <c r="AP28" s="81"/>
      <c r="AQ28" s="96" t="s">
        <v>135</v>
      </c>
      <c r="AR28" s="81"/>
      <c r="AS28" s="90"/>
      <c r="AT28" s="110" t="str">
        <f>IF(AND(COUNTIF($K28,"&lt;&gt;"),$H29="Yes" ),"Yes","")</f>
        <v/>
      </c>
      <c r="AU28" s="110" t="str">
        <f>IF(AND(COUNTIF($K28,"&lt;&gt;"),$H29="Yes",T28="",R28="" ),"No","")</f>
        <v/>
      </c>
      <c r="AV28"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8"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8"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8" s="110" t="str">
        <f>IF(AC29="Not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8" s="110" t="s">
        <v>90</v>
      </c>
      <c r="BA28" s="111" t="s">
        <v>90</v>
      </c>
    </row>
    <row r="29" spans="1:53" ht="20" customHeight="1" x14ac:dyDescent="0.2">
      <c r="A29" s="207"/>
      <c r="B29" s="257"/>
      <c r="C29" s="265"/>
      <c r="D29" s="207"/>
      <c r="E29" s="207"/>
      <c r="F29" s="39"/>
      <c r="G29" s="107" t="str">
        <f>HYPERLINK("#"&amp;ADDRESS(ROW(),COLUMN()-1),CHAR(128))</f>
        <v>€</v>
      </c>
      <c r="H29" s="101"/>
      <c r="I29" s="107" t="str">
        <f>HYPERLINK("#"&amp;ADDRESS(ROW(),COLUMN()-1),CHAR(128))</f>
        <v>€</v>
      </c>
      <c r="J29" s="96" t="s">
        <v>136</v>
      </c>
      <c r="K29" s="39"/>
      <c r="L29" s="96" t="s">
        <v>136</v>
      </c>
      <c r="M29" s="39"/>
      <c r="N29" s="96" t="s">
        <v>136</v>
      </c>
      <c r="O29" s="101"/>
      <c r="P29" s="109" t="str">
        <f t="shared" si="1"/>
        <v>€</v>
      </c>
      <c r="Q29" s="96" t="s">
        <v>136</v>
      </c>
      <c r="R29" s="39"/>
      <c r="S29" s="96" t="s">
        <v>136</v>
      </c>
      <c r="T29" s="39"/>
      <c r="U29" s="246"/>
      <c r="V29" s="39"/>
      <c r="W29" s="107" t="str">
        <f>HYPERLINK("#"&amp;ADDRESS(ROW(),COLUMN()-1),CHAR(128))</f>
        <v>€</v>
      </c>
      <c r="X29" s="253"/>
      <c r="Y29" s="102"/>
      <c r="Z29" s="107" t="str">
        <f>HYPERLINK("#"&amp;ADDRESS(ROW(),COLUMN()-1),CHAR(128))</f>
        <v>€</v>
      </c>
      <c r="AA29" s="253"/>
      <c r="AB29" s="246"/>
      <c r="AC29" s="39"/>
      <c r="AD29" s="107" t="str">
        <f>HYPERLINK("#"&amp;ADDRESS(ROW(),COLUMN()-1),CHAR(128))</f>
        <v>€</v>
      </c>
      <c r="AE29" s="253"/>
      <c r="AF29" s="39"/>
      <c r="AG29" s="107" t="str">
        <f>HYPERLINK("#"&amp;ADDRESS(ROW(),COLUMN()-1),CHAR(128))</f>
        <v>€</v>
      </c>
      <c r="AH29" s="253"/>
      <c r="AI29" s="244"/>
      <c r="AJ29" s="246"/>
      <c r="AK29" s="244"/>
      <c r="AL29" s="246"/>
      <c r="AM29" s="39"/>
      <c r="AN29" s="107" t="str">
        <f>HYPERLINK("#"&amp;ADDRESS(ROW(),COLUMN()-1),CHAR(128))</f>
        <v>€</v>
      </c>
      <c r="AO29" s="96" t="s">
        <v>136</v>
      </c>
      <c r="AP29" s="39"/>
      <c r="AQ29" s="96" t="s">
        <v>136</v>
      </c>
      <c r="AR29" s="39"/>
      <c r="AT29" s="110" t="str">
        <f>IF(AND(COUNTIF($K29,"&lt;&gt;"),$H29="Yes" ),"Yes","")</f>
        <v/>
      </c>
      <c r="AU29" s="110" t="str">
        <f>IF(AND(COUNTIF($K29,"&lt;&gt;"),$H29="Yes",T29="",R29="" ),"No","")</f>
        <v/>
      </c>
      <c r="AV29" s="110" t="str">
        <f>IF(AND('B. Overview of Internships '!$B$13="Available",'B. Overview of Internships '!$B$14&gt;0,X28=""),"Not Available",IF(AND('B. Overview of Internships '!$B$13="Available",'B. Overview of Internships '!$B$14=0, ISNUMBER('B. Overview of Internships '!$B$14)),"Not Applicable",IF('B. Overview of Internships '!$B$13="Not Available","Not Available","")))</f>
        <v/>
      </c>
      <c r="AW29" s="110" t="str">
        <f>IF(AND('B. Overview of Internships '!$B$13="Available",'B. Overview of Internships '!$B$14&gt;0,AA28=""),"Not Available",IF(AND('B. Overview of Internships '!$B$13="Available",'B. Overview of Internships '!$B$14=0,ISNUMBER('B. Overview of Internships '!$B$14)),"Not Applicable",IF('B. Overview of Internships '!$B$13="Not Available","Not Available","")))</f>
        <v/>
      </c>
      <c r="AX29" s="110" t="str">
        <f>IF(AND('B. Overview of Internships '!$C$13="Available",'B. Overview of Internships '!$C$14&gt;0, AE28=""),"Not Available",IF(AND('B. Overview of Internships '!$C$13="Available",'B. Overview of Internships '!$C$14=0,ISNUMBER('B. Overview of Internships '!$C$14)),"Not Applicable",IF('B. Overview of Internships '!$C$13="Not Available","Not Available","")))</f>
        <v/>
      </c>
      <c r="AY29" s="110" t="str">
        <f>IF(AC29="Not Applicable","Not Applicable", IF(AND('B. Overview of Internships '!$C$13="Available",'B. Overview of Internships '!$C$14&gt;0,AH28=""),"Not Available",IF(AND('B. Overview of Internships '!$C$13="Available",'B. Overview of Internships '!$C$14=0, ISNUMBER('B. Overview of Internships '!$C$14)),"Not Applicable",IF('B. Overview of Internships '!$C$13="Not Available","Not Available",""))))</f>
        <v/>
      </c>
      <c r="AZ29" s="110" t="str">
        <f>IF(AND(AP28="",AP29="",AP30="",AR28="",AR29="",AR30=""),"No","")</f>
        <v>No</v>
      </c>
      <c r="BA29" s="110" t="str">
        <f>IF(AND(K28="",K29="",K30="",M28="",M29="",M30=""),"No","")</f>
        <v>No</v>
      </c>
    </row>
    <row r="30" spans="1:53" ht="20" customHeight="1" x14ac:dyDescent="0.2">
      <c r="A30" s="208"/>
      <c r="B30" s="258"/>
      <c r="C30" s="266"/>
      <c r="D30" s="208"/>
      <c r="E30" s="208"/>
      <c r="F30" s="241"/>
      <c r="G30" s="242"/>
      <c r="H30" s="146"/>
      <c r="I30" s="147"/>
      <c r="J30" s="96" t="s">
        <v>137</v>
      </c>
      <c r="K30" s="39"/>
      <c r="L30" s="96" t="s">
        <v>137</v>
      </c>
      <c r="M30" s="39"/>
      <c r="N30" s="96" t="s">
        <v>137</v>
      </c>
      <c r="O30" s="101"/>
      <c r="P30" s="109" t="str">
        <f t="shared" si="1"/>
        <v>€</v>
      </c>
      <c r="Q30" s="96" t="s">
        <v>137</v>
      </c>
      <c r="R30" s="39"/>
      <c r="S30" s="96" t="s">
        <v>137</v>
      </c>
      <c r="T30" s="39"/>
      <c r="U30" s="247"/>
      <c r="V30" s="241"/>
      <c r="W30" s="242"/>
      <c r="X30" s="254"/>
      <c r="Y30" s="241"/>
      <c r="Z30" s="242"/>
      <c r="AA30" s="254"/>
      <c r="AB30" s="247"/>
      <c r="AC30" s="241"/>
      <c r="AD30" s="242"/>
      <c r="AE30" s="254"/>
      <c r="AF30" s="241"/>
      <c r="AG30" s="242"/>
      <c r="AH30" s="254"/>
      <c r="AI30" s="245"/>
      <c r="AJ30" s="247"/>
      <c r="AK30" s="245"/>
      <c r="AL30" s="247"/>
      <c r="AM30" s="241"/>
      <c r="AN30" s="242"/>
      <c r="AO30" s="96" t="s">
        <v>137</v>
      </c>
      <c r="AP30" s="39"/>
      <c r="AQ30" s="96" t="s">
        <v>137</v>
      </c>
      <c r="AR30" s="39"/>
      <c r="AT30" s="110" t="str">
        <f>IF(AND(COUNTIF($K30,"&lt;&gt;"),$H29="Yes" ),"Yes","")</f>
        <v/>
      </c>
      <c r="AU30" s="110" t="str">
        <f>IF(AND(COUNTIF($K30,"&lt;&gt;"),$H29="Yes",T30="",R30="" ),"No","")</f>
        <v/>
      </c>
      <c r="AV30" s="110"/>
      <c r="AW30" s="110"/>
      <c r="AX30" s="110" t="str">
        <f>IF(AND('B. Overview of Internships '!$C$13="Available",'B. Overview of Internships '!$C$14&gt;0,AE28=""),"Not Applicable",IF(AND('B. Overview of Internships '!$C$13="Available",'B. Overview of Internships '!$C$14=0,ISNUMBER('B. Overview of Internships '!$C$14)),"Not Applicable",IF('B. Overview of Internships '!$C$13="Not Available","Not Available","")))</f>
        <v/>
      </c>
      <c r="AY30" s="110" t="str">
        <f>IF(AC29="Not Applicable","Not Applicable", IF(AND('B. Overview of Internships '!$C$13="Available",'B. Overview of Internships '!$C$14&gt;0,AH28=""),"Not Applicable",IF(AND('B. Overview of Internships '!$C$13="Available",'B. Overview of Internships '!$C$14=0,ISNUMBER('B. Overview of Internships '!$C$14)),"Not Applicable",IF('B. Overview of Internships '!$C$13="Not Available","Not Available",""))))</f>
        <v/>
      </c>
      <c r="AZ30" s="110"/>
      <c r="BA30" s="110"/>
    </row>
    <row r="31" spans="1:53" ht="22.75" customHeight="1" x14ac:dyDescent="0.2">
      <c r="A31" s="112"/>
      <c r="B31" s="113"/>
      <c r="C31" s="113"/>
      <c r="D31" s="113"/>
      <c r="E31" s="113"/>
      <c r="F31" s="113"/>
      <c r="G31" s="114"/>
      <c r="H31" s="113"/>
      <c r="I31" s="114"/>
      <c r="J31" s="113"/>
      <c r="K31" s="113"/>
      <c r="L31" s="113"/>
      <c r="M31" s="113"/>
      <c r="N31" s="113"/>
      <c r="O31" s="113"/>
      <c r="P31" s="114"/>
      <c r="Q31" s="113"/>
      <c r="R31" s="113"/>
      <c r="S31" s="113"/>
      <c r="T31" s="113"/>
      <c r="U31" s="113"/>
      <c r="V31" s="113"/>
      <c r="W31" s="114"/>
      <c r="X31" s="113"/>
      <c r="Y31" s="113"/>
      <c r="Z31" s="114"/>
      <c r="AA31" s="113"/>
      <c r="AB31" s="113"/>
      <c r="AC31" s="113"/>
      <c r="AD31" s="114"/>
      <c r="AE31" s="113"/>
      <c r="AF31" s="113"/>
      <c r="AG31" s="114"/>
      <c r="AH31" s="113"/>
      <c r="AI31" s="113"/>
      <c r="AJ31" s="113"/>
      <c r="AK31" s="113"/>
      <c r="AL31" s="113"/>
      <c r="AM31" s="113"/>
      <c r="AN31" s="114"/>
      <c r="AO31" s="113"/>
      <c r="AP31" s="113"/>
      <c r="AQ31" s="113"/>
      <c r="AR31" s="113"/>
    </row>
    <row r="32" spans="1:53" ht="20" customHeight="1" x14ac:dyDescent="0.2">
      <c r="A32" s="206" t="s">
        <v>187</v>
      </c>
      <c r="B32" s="256">
        <v>7.1</v>
      </c>
      <c r="C32" s="264" t="s">
        <v>23</v>
      </c>
      <c r="D32" s="206" t="s">
        <v>22</v>
      </c>
      <c r="E32" s="206" t="s">
        <v>25</v>
      </c>
      <c r="F32" s="262" t="str">
        <f>HYPERLINK("#"&amp;ADDRESS(ROW()+1,COLUMN()),"Click to see dropwdown below")</f>
        <v>Click to see dropwdown below</v>
      </c>
      <c r="G32" s="225"/>
      <c r="H32" s="224" t="str">
        <f>HYPERLINK("#"&amp;ADDRESS(ROW()+1,COLUMN()),"Click to see dropwdown below")</f>
        <v>Click to see dropwdown below</v>
      </c>
      <c r="I32" s="263"/>
      <c r="J32" s="96" t="s">
        <v>135</v>
      </c>
      <c r="K32" s="81"/>
      <c r="L32" s="96" t="s">
        <v>135</v>
      </c>
      <c r="M32" s="97"/>
      <c r="N32" s="96" t="s">
        <v>135</v>
      </c>
      <c r="O32" s="98"/>
      <c r="P32" s="108" t="str">
        <f t="shared" ref="P32:P37" si="2">HYPERLINK("#"&amp;ADDRESS(ROW(),COLUMN()-1),CHAR(128))</f>
        <v>€</v>
      </c>
      <c r="Q32" s="96" t="s">
        <v>135</v>
      </c>
      <c r="R32" s="81"/>
      <c r="S32" s="96" t="s">
        <v>135</v>
      </c>
      <c r="T32" s="81"/>
      <c r="U32"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32" s="224" t="str">
        <f>HYPERLINK("#"&amp;ADDRESS(ROW()+1,COLUMN()),"Click to see dropwdown below")</f>
        <v>Click to see dropwdown below</v>
      </c>
      <c r="W32" s="225"/>
      <c r="X32" s="253"/>
      <c r="Y32" s="224" t="str">
        <f>HYPERLINK("#"&amp;ADDRESS(ROW()+1,COLUMN()),"Click to see dropwdown below")</f>
        <v>Click to see dropwdown below</v>
      </c>
      <c r="Z32" s="225"/>
      <c r="AA32" s="253"/>
      <c r="AB32"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32" s="224" t="str">
        <f>HYPERLINK("#"&amp;ADDRESS(ROW()+1,COLUMN()),"Click to see dropwdown below")</f>
        <v>Click to see dropwdown below</v>
      </c>
      <c r="AD32" s="225"/>
      <c r="AE32" s="253"/>
      <c r="AF32" s="224" t="str">
        <f>HYPERLINK("#"&amp;ADDRESS(ROW()+1,COLUMN()),"Click to see dropwdown below")</f>
        <v>Click to see dropwdown below</v>
      </c>
      <c r="AG32" s="225"/>
      <c r="AH32" s="253"/>
      <c r="AI32" s="244" t="str">
        <f>IF(AND('B. Overview of Internships '!$B$13="Available",'B. Overview of Internships '!$B$14=0, ISNUMBER('B. Overview of Internships '!$B$14)),"Percentage not applicable", IF(OR('B. Overview of Internships '!$B$13="Not Available",V33="Not Available",Y33="Not Available"), "Percentage not available", IF(AND('B. Overview of Internships '!$B$13="Available", 'B. Overview of Internships '!$B$14&gt;0, V33= "Available",Y33="Available", ISNUMBER(X32),ISNUMBER(AA32),AA32&lt;=X32), AA32/X32,"Check input")))</f>
        <v>Check input</v>
      </c>
      <c r="AJ32" s="246" t="str">
        <f>IF(OR(AI32="Percentage not available",AND(AI32&gt;=0,ISNUMBER(AI32),AI32&lt;0.5)),"Red",IF(AND(AI32&lt;=0.8,AI32&gt;=0.5,ISNUMBER(AI32)),"Yellow",IF(AND(AI32&gt;0.8,AI32&lt;=1,ISNUMBER(AI32)),"Green",IF(AI32="Percentage not applicable","Gray","Check input"))))</f>
        <v>Check input</v>
      </c>
      <c r="AK32" s="244" t="str">
        <f>IF(OR(AC33="Not Applicable",AF33="Not Applicable",AND('B. Overview of Internships '!$C$13="Available",'B. Overview of Internships '!$C$14=0,ISNUMBER('B. Overview of Internships '!$C$14))),"Percentage not applicable",IF(OR('B. Overview of Internships '!$C$13="Not Available",AC33="Not Available",AF33="Not Available"),"Percentage not available",IF(AND(AF33="Available",AC33="Available",'B. Overview of Internships '!$C$13="Available",'B. Overview of Internships '!$C$14&gt;0,ISNUMBER(AH32),ISNUMBER(AE32),AH32&lt;=AE32),AH32/AE32,"Check input")))</f>
        <v>Check input</v>
      </c>
      <c r="AL32" s="246" t="str">
        <f>IF(OR(AK32="Percentage not available",AND(AK32&gt;=0,ISNUMBER(AK32),AK32&lt;0.5)),"Red",IF(AND(AK32&lt;=0.8,AK32&gt;=0.5,ISNUMBER(AK32)),"Yellow",IF(AND(AK32&gt;0.8,AK32&lt;=1,ISNUMBER(AK32)),"Green",IF(AK32="Percentage not applicable","Gray","Check input"))))</f>
        <v>Check input</v>
      </c>
      <c r="AM32" s="224" t="str">
        <f>HYPERLINK("#"&amp;ADDRESS(ROW()+1,COLUMN()),"Click to see dropwdown below")</f>
        <v>Click to see dropwdown below</v>
      </c>
      <c r="AN32" s="225"/>
      <c r="AO32" s="96" t="s">
        <v>135</v>
      </c>
      <c r="AP32" s="81"/>
      <c r="AQ32" s="96" t="s">
        <v>135</v>
      </c>
      <c r="AR32" s="81"/>
      <c r="AS32" s="90"/>
      <c r="AT32" s="110" t="str">
        <f>IF(AND(COUNTIF($K32,"&lt;&gt;"),$H33="Yes" ),"Yes","")</f>
        <v/>
      </c>
      <c r="AU32" s="110" t="str">
        <f>IF(AND(COUNTIF($K32,"&lt;&gt;"),$H33="Yes",T32="",R32="" ),"No","")</f>
        <v/>
      </c>
      <c r="AV32"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32"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32"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32" s="110" t="str">
        <f>IF(AC33="Not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32" s="110" t="s">
        <v>90</v>
      </c>
      <c r="BA32" s="111" t="s">
        <v>90</v>
      </c>
    </row>
    <row r="33" spans="1:53" ht="20" customHeight="1" x14ac:dyDescent="0.2">
      <c r="A33" s="207"/>
      <c r="B33" s="257"/>
      <c r="C33" s="265"/>
      <c r="D33" s="207"/>
      <c r="E33" s="207"/>
      <c r="F33" s="39"/>
      <c r="G33" s="107" t="str">
        <f>HYPERLINK("#"&amp;ADDRESS(ROW(),COLUMN()-1),CHAR(128))</f>
        <v>€</v>
      </c>
      <c r="H33" s="101"/>
      <c r="I33" s="107" t="str">
        <f>HYPERLINK("#"&amp;ADDRESS(ROW(),COLUMN()-1),CHAR(128))</f>
        <v>€</v>
      </c>
      <c r="J33" s="96" t="s">
        <v>136</v>
      </c>
      <c r="K33" s="39"/>
      <c r="L33" s="96" t="s">
        <v>136</v>
      </c>
      <c r="M33" s="39"/>
      <c r="N33" s="96" t="s">
        <v>136</v>
      </c>
      <c r="O33" s="101"/>
      <c r="P33" s="109" t="str">
        <f t="shared" si="2"/>
        <v>€</v>
      </c>
      <c r="Q33" s="96" t="s">
        <v>136</v>
      </c>
      <c r="R33" s="39"/>
      <c r="S33" s="96" t="s">
        <v>136</v>
      </c>
      <c r="T33" s="39"/>
      <c r="U33" s="246"/>
      <c r="V33" s="39"/>
      <c r="W33" s="107" t="str">
        <f>HYPERLINK("#"&amp;ADDRESS(ROW(),COLUMN()-1),CHAR(128))</f>
        <v>€</v>
      </c>
      <c r="X33" s="253"/>
      <c r="Y33" s="102"/>
      <c r="Z33" s="107" t="str">
        <f>HYPERLINK("#"&amp;ADDRESS(ROW(),COLUMN()-1),CHAR(128))</f>
        <v>€</v>
      </c>
      <c r="AA33" s="253"/>
      <c r="AB33" s="246"/>
      <c r="AC33" s="39"/>
      <c r="AD33" s="107" t="str">
        <f>HYPERLINK("#"&amp;ADDRESS(ROW(),COLUMN()-1),CHAR(128))</f>
        <v>€</v>
      </c>
      <c r="AE33" s="253"/>
      <c r="AF33" s="39"/>
      <c r="AG33" s="107" t="str">
        <f>HYPERLINK("#"&amp;ADDRESS(ROW(),COLUMN()-1),CHAR(128))</f>
        <v>€</v>
      </c>
      <c r="AH33" s="253"/>
      <c r="AI33" s="244"/>
      <c r="AJ33" s="246"/>
      <c r="AK33" s="244"/>
      <c r="AL33" s="246"/>
      <c r="AM33" s="39"/>
      <c r="AN33" s="107" t="str">
        <f>HYPERLINK("#"&amp;ADDRESS(ROW(),COLUMN()-1),CHAR(128))</f>
        <v>€</v>
      </c>
      <c r="AO33" s="96" t="s">
        <v>136</v>
      </c>
      <c r="AP33" s="39"/>
      <c r="AQ33" s="96" t="s">
        <v>136</v>
      </c>
      <c r="AR33" s="39"/>
      <c r="AT33" s="110" t="str">
        <f>IF(AND(COUNTIF($K33,"&lt;&gt;"),$H33="Yes" ),"Yes","")</f>
        <v/>
      </c>
      <c r="AU33" s="110" t="str">
        <f>IF(AND(COUNTIF($K33,"&lt;&gt;"),$H33="Yes",T33="",R33="" ),"No","")</f>
        <v/>
      </c>
      <c r="AV33" s="110" t="str">
        <f>IF(AND('B. Overview of Internships '!$B$13="Available",'B. Overview of Internships '!$B$14&gt;0,X32=""),"Not Available",IF(AND('B. Overview of Internships '!$B$13="Available",'B. Overview of Internships '!$B$14=0, ISNUMBER('B. Overview of Internships '!$B$14)),"Not Applicable",IF('B. Overview of Internships '!$B$13="Not Available","Not Available","")))</f>
        <v/>
      </c>
      <c r="AW33" s="110" t="str">
        <f>IF(AND('B. Overview of Internships '!$B$13="Available",'B. Overview of Internships '!$B$14&gt;0,AA32=""),"Not Available",IF(AND('B. Overview of Internships '!$B$13="Available",'B. Overview of Internships '!$B$14=0,ISNUMBER('B. Overview of Internships '!$B$14)),"Not Applicable",IF('B. Overview of Internships '!$B$13="Not Available","Not Available","")))</f>
        <v/>
      </c>
      <c r="AX33" s="110" t="str">
        <f>IF(AND('B. Overview of Internships '!$C$13="Available",'B. Overview of Internships '!$C$14&gt;0, AE32=""),"Not Available",IF(AND('B. Overview of Internships '!$C$13="Available",'B. Overview of Internships '!$C$14=0,ISNUMBER('B. Overview of Internships '!$C$14)),"Not Applicable",IF('B. Overview of Internships '!$C$13="Not Available","Not Available","")))</f>
        <v/>
      </c>
      <c r="AY33" s="110" t="str">
        <f>IF(AC33="Not Applicable","Not Applicable", IF(AND('B. Overview of Internships '!$C$13="Available",'B. Overview of Internships '!$C$14&gt;0,AH32=""),"Not Available",IF(AND('B. Overview of Internships '!$C$13="Available",'B. Overview of Internships '!$C$14=0, ISNUMBER('B. Overview of Internships '!$C$14)),"Not Applicable",IF('B. Overview of Internships '!$C$13="Not Available","Not Available",""))))</f>
        <v/>
      </c>
      <c r="AZ33" s="110" t="str">
        <f>IF(AND(AP32="",AP33="",AP34="",AR32="",AR33="",AR34=""),"No","")</f>
        <v>No</v>
      </c>
      <c r="BA33" s="110" t="str">
        <f>IF(AND(K32="",K33="",K34="",M32="",M33="",M34=""),"No","")</f>
        <v>No</v>
      </c>
    </row>
    <row r="34" spans="1:53" ht="20" customHeight="1" x14ac:dyDescent="0.2">
      <c r="A34" s="207"/>
      <c r="B34" s="258"/>
      <c r="C34" s="266"/>
      <c r="D34" s="207"/>
      <c r="E34" s="207"/>
      <c r="F34" s="241"/>
      <c r="G34" s="242"/>
      <c r="H34" s="146"/>
      <c r="I34" s="147"/>
      <c r="J34" s="96" t="s">
        <v>137</v>
      </c>
      <c r="K34" s="39"/>
      <c r="L34" s="96" t="s">
        <v>137</v>
      </c>
      <c r="M34" s="39"/>
      <c r="N34" s="96" t="s">
        <v>137</v>
      </c>
      <c r="O34" s="101"/>
      <c r="P34" s="109" t="str">
        <f t="shared" si="2"/>
        <v>€</v>
      </c>
      <c r="Q34" s="96" t="s">
        <v>137</v>
      </c>
      <c r="R34" s="39"/>
      <c r="S34" s="96" t="s">
        <v>137</v>
      </c>
      <c r="T34" s="39"/>
      <c r="U34" s="247"/>
      <c r="V34" s="241"/>
      <c r="W34" s="242"/>
      <c r="X34" s="254"/>
      <c r="Y34" s="241"/>
      <c r="Z34" s="242"/>
      <c r="AA34" s="254"/>
      <c r="AB34" s="247"/>
      <c r="AC34" s="241"/>
      <c r="AD34" s="242"/>
      <c r="AE34" s="254"/>
      <c r="AF34" s="241"/>
      <c r="AG34" s="242"/>
      <c r="AH34" s="254"/>
      <c r="AI34" s="245"/>
      <c r="AJ34" s="247"/>
      <c r="AK34" s="245"/>
      <c r="AL34" s="247"/>
      <c r="AM34" s="241"/>
      <c r="AN34" s="242"/>
      <c r="AO34" s="96" t="s">
        <v>137</v>
      </c>
      <c r="AP34" s="39"/>
      <c r="AQ34" s="96" t="s">
        <v>137</v>
      </c>
      <c r="AR34" s="39"/>
      <c r="AT34" s="110" t="str">
        <f>IF(AND(COUNTIF($K34,"&lt;&gt;"),$H33="Yes" ),"Yes","")</f>
        <v/>
      </c>
      <c r="AU34" s="110" t="str">
        <f>IF(AND(COUNTIF($K34,"&lt;&gt;"),$H33="Yes",T34="",R34="" ),"No","")</f>
        <v/>
      </c>
      <c r="AV34" s="110"/>
      <c r="AW34" s="110"/>
      <c r="AX34" s="110" t="str">
        <f>IF(AND('B. Overview of Internships '!$C$13="Available",'B. Overview of Internships '!$C$14&gt;0,AE32=""),"Not Applicable",IF(AND('B. Overview of Internships '!$C$13="Available",'B. Overview of Internships '!$C$14=0,ISNUMBER('B. Overview of Internships '!$C$14)),"Not Applicable",IF('B. Overview of Internships '!$C$13="Not Available","Not Available","")))</f>
        <v/>
      </c>
      <c r="AY34" s="110" t="str">
        <f>IF(AC33="Not Applicable","Not Applicable", IF(AND('B. Overview of Internships '!$C$13="Available",'B. Overview of Internships '!$C$14&gt;0,AH32=""),"Not Applicable",IF(AND('B. Overview of Internships '!$C$13="Available",'B. Overview of Internships '!$C$14=0,ISNUMBER('B. Overview of Internships '!$C$14)),"Not Applicable",IF('B. Overview of Internships '!$C$13="Not Available","Not Available",""))))</f>
        <v/>
      </c>
      <c r="AZ34" s="110"/>
      <c r="BA34" s="110"/>
    </row>
    <row r="35" spans="1:53" ht="20" customHeight="1" x14ac:dyDescent="0.2">
      <c r="A35" s="207"/>
      <c r="B35" s="256">
        <v>7.2</v>
      </c>
      <c r="C35" s="264" t="s">
        <v>24</v>
      </c>
      <c r="D35" s="207"/>
      <c r="E35" s="206" t="s">
        <v>26</v>
      </c>
      <c r="F35" s="262" t="str">
        <f>HYPERLINK("#"&amp;ADDRESS(ROW()+1,COLUMN()),"Click to see dropwdown below")</f>
        <v>Click to see dropwdown below</v>
      </c>
      <c r="G35" s="225"/>
      <c r="H35" s="224" t="str">
        <f>HYPERLINK("#"&amp;ADDRESS(ROW()+1,COLUMN()),"Click to see dropwdown below")</f>
        <v>Click to see dropwdown below</v>
      </c>
      <c r="I35" s="263"/>
      <c r="J35" s="96" t="s">
        <v>135</v>
      </c>
      <c r="K35" s="81"/>
      <c r="L35" s="96" t="s">
        <v>135</v>
      </c>
      <c r="M35" s="97"/>
      <c r="N35" s="96" t="s">
        <v>135</v>
      </c>
      <c r="O35" s="98"/>
      <c r="P35" s="108" t="str">
        <f t="shared" si="2"/>
        <v>€</v>
      </c>
      <c r="Q35" s="96" t="s">
        <v>135</v>
      </c>
      <c r="R35" s="81"/>
      <c r="S35" s="96" t="s">
        <v>135</v>
      </c>
      <c r="T35" s="81"/>
      <c r="U35"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35" s="224" t="str">
        <f>HYPERLINK("#"&amp;ADDRESS(ROW()+1,COLUMN()),"Click to see dropwdown below")</f>
        <v>Click to see dropwdown below</v>
      </c>
      <c r="W35" s="225"/>
      <c r="X35" s="253"/>
      <c r="Y35" s="224" t="str">
        <f>HYPERLINK("#"&amp;ADDRESS(ROW()+1,COLUMN()),"Click to see dropwdown below")</f>
        <v>Click to see dropwdown below</v>
      </c>
      <c r="Z35" s="225"/>
      <c r="AA35" s="253"/>
      <c r="AB35"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35" s="224" t="str">
        <f>HYPERLINK("#"&amp;ADDRESS(ROW()+1,COLUMN()),"Click to see dropwdown below")</f>
        <v>Click to see dropwdown below</v>
      </c>
      <c r="AD35" s="225"/>
      <c r="AE35" s="253"/>
      <c r="AF35" s="224" t="str">
        <f>HYPERLINK("#"&amp;ADDRESS(ROW()+1,COLUMN()),"Click to see dropwdown below")</f>
        <v>Click to see dropwdown below</v>
      </c>
      <c r="AG35" s="225"/>
      <c r="AH35" s="253"/>
      <c r="AI35" s="244" t="str">
        <f>IF(AND('B. Overview of Internships '!$B$13="Available",'B. Overview of Internships '!$B$14=0, ISNUMBER('B. Overview of Internships '!$B$14)),"Percentage not applicable", IF(OR('B. Overview of Internships '!$B$13="Not Available",V36="Not Available",Y36="Not Available"), "Percentage not available", IF(AND('B. Overview of Internships '!$B$13="Available", 'B. Overview of Internships '!$B$14&gt;0, V36= "Available",Y36="Available", ISNUMBER(X35),ISNUMBER(AA35),AA35&lt;=X35), AA35/X35,"Check input")))</f>
        <v>Check input</v>
      </c>
      <c r="AJ35" s="246" t="str">
        <f>IF(OR(AI35="Percentage not available",AND(AI35&gt;=0,ISNUMBER(AI35),AI35&lt;0.5)),"Red",IF(AND(AI35&lt;=0.8,AI35&gt;=0.5,ISNUMBER(AI35)),"Yellow",IF(AND(AI35&gt;0.8,AI35&lt;=1,ISNUMBER(AI35)),"Green",IF(AI35="Percentage not applicable","Gray","Check input"))))</f>
        <v>Check input</v>
      </c>
      <c r="AK35" s="244" t="str">
        <f>IF(OR(AC36="Not Applicable",AF36="Not Applicable",AND('B. Overview of Internships '!$C$13="Available",'B. Overview of Internships '!$C$14=0,ISNUMBER('B. Overview of Internships '!$C$14))),"Percentage not applicable",IF(OR('B. Overview of Internships '!$C$13="Not Available",AC36="Not Available",AF36="Not Available"),"Percentage not available",IF(AND(AF36="Available",AC36="Available",'B. Overview of Internships '!$C$13="Available",'B. Overview of Internships '!$C$14&gt;0,ISNUMBER(AH35),ISNUMBER(AE35),AH35&lt;=AE35),AH35/AE35,"Check input")))</f>
        <v>Check input</v>
      </c>
      <c r="AL35" s="246" t="str">
        <f>IF(OR(AK35="Percentage not available",AND(AK35&gt;=0,ISNUMBER(AK35),AK35&lt;0.5)),"Red",IF(AND(AK35&lt;=0.8,AK35&gt;=0.5,ISNUMBER(AK35)),"Yellow",IF(AND(AK35&gt;0.8,AK35&lt;=1,ISNUMBER(AK35)),"Green",IF(AK35="Percentage not applicable","Gray","Check input"))))</f>
        <v>Check input</v>
      </c>
      <c r="AM35" s="224" t="str">
        <f>HYPERLINK("#"&amp;ADDRESS(ROW()+1,COLUMN()),"Click to see dropwdown below")</f>
        <v>Click to see dropwdown below</v>
      </c>
      <c r="AN35" s="225"/>
      <c r="AO35" s="96" t="s">
        <v>135</v>
      </c>
      <c r="AP35" s="81"/>
      <c r="AQ35" s="96" t="s">
        <v>135</v>
      </c>
      <c r="AR35" s="81"/>
      <c r="AS35" s="90"/>
      <c r="AT35" s="110" t="str">
        <f>IF(AND(COUNTIF($K35,"&lt;&gt;"),$H36="Yes" ),"Yes","")</f>
        <v/>
      </c>
      <c r="AU35" s="110" t="str">
        <f>IF(AND(COUNTIF($K35,"&lt;&gt;"),$H36="Yes",T35="",R35="" ),"No","")</f>
        <v/>
      </c>
      <c r="AV35"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35"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35"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35" s="110" t="str">
        <f>IF(AC36="Not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35" s="110" t="s">
        <v>90</v>
      </c>
      <c r="BA35" s="111" t="s">
        <v>90</v>
      </c>
    </row>
    <row r="36" spans="1:53" ht="20" customHeight="1" x14ac:dyDescent="0.2">
      <c r="A36" s="207"/>
      <c r="B36" s="257"/>
      <c r="C36" s="265"/>
      <c r="D36" s="207"/>
      <c r="E36" s="207"/>
      <c r="F36" s="39"/>
      <c r="G36" s="107" t="str">
        <f>HYPERLINK("#"&amp;ADDRESS(ROW(),COLUMN()-1),CHAR(128))</f>
        <v>€</v>
      </c>
      <c r="H36" s="101"/>
      <c r="I36" s="107" t="str">
        <f>HYPERLINK("#"&amp;ADDRESS(ROW(),COLUMN()-1),CHAR(128))</f>
        <v>€</v>
      </c>
      <c r="J36" s="96" t="s">
        <v>136</v>
      </c>
      <c r="K36" s="39"/>
      <c r="L36" s="96" t="s">
        <v>136</v>
      </c>
      <c r="M36" s="39"/>
      <c r="N36" s="96" t="s">
        <v>136</v>
      </c>
      <c r="O36" s="101"/>
      <c r="P36" s="109" t="str">
        <f t="shared" si="2"/>
        <v>€</v>
      </c>
      <c r="Q36" s="96" t="s">
        <v>136</v>
      </c>
      <c r="R36" s="39"/>
      <c r="S36" s="96" t="s">
        <v>136</v>
      </c>
      <c r="T36" s="39"/>
      <c r="U36" s="246"/>
      <c r="V36" s="39"/>
      <c r="W36" s="107" t="str">
        <f>HYPERLINK("#"&amp;ADDRESS(ROW(),COLUMN()-1),CHAR(128))</f>
        <v>€</v>
      </c>
      <c r="X36" s="253"/>
      <c r="Y36" s="102"/>
      <c r="Z36" s="107" t="str">
        <f>HYPERLINK("#"&amp;ADDRESS(ROW(),COLUMN()-1),CHAR(128))</f>
        <v>€</v>
      </c>
      <c r="AA36" s="253"/>
      <c r="AB36" s="246"/>
      <c r="AC36" s="39"/>
      <c r="AD36" s="107" t="str">
        <f>HYPERLINK("#"&amp;ADDRESS(ROW(),COLUMN()-1),CHAR(128))</f>
        <v>€</v>
      </c>
      <c r="AE36" s="253"/>
      <c r="AF36" s="39"/>
      <c r="AG36" s="107" t="str">
        <f>HYPERLINK("#"&amp;ADDRESS(ROW(),COLUMN()-1),CHAR(128))</f>
        <v>€</v>
      </c>
      <c r="AH36" s="253"/>
      <c r="AI36" s="244"/>
      <c r="AJ36" s="246"/>
      <c r="AK36" s="244"/>
      <c r="AL36" s="246"/>
      <c r="AM36" s="39"/>
      <c r="AN36" s="107" t="str">
        <f>HYPERLINK("#"&amp;ADDRESS(ROW(),COLUMN()-1),CHAR(128))</f>
        <v>€</v>
      </c>
      <c r="AO36" s="96" t="s">
        <v>136</v>
      </c>
      <c r="AP36" s="39"/>
      <c r="AQ36" s="96" t="s">
        <v>136</v>
      </c>
      <c r="AR36" s="39"/>
      <c r="AT36" s="110" t="str">
        <f>IF(AND(COUNTIF($K36,"&lt;&gt;"),$H36="Yes" ),"Yes","")</f>
        <v/>
      </c>
      <c r="AU36" s="110" t="str">
        <f>IF(AND(COUNTIF($K36,"&lt;&gt;"),$H36="Yes",T36="",R36="" ),"No","")</f>
        <v/>
      </c>
      <c r="AV36" s="110" t="str">
        <f>IF(AND('B. Overview of Internships '!$B$13="Available",'B. Overview of Internships '!$B$14&gt;0,X35=""),"Not Available",IF(AND('B. Overview of Internships '!$B$13="Available",'B. Overview of Internships '!$B$14=0, ISNUMBER('B. Overview of Internships '!$B$14)),"Not Applicable",IF('B. Overview of Internships '!$B$13="Not Available","Not Available","")))</f>
        <v/>
      </c>
      <c r="AW36" s="110" t="str">
        <f>IF(AND('B. Overview of Internships '!$B$13="Available",'B. Overview of Internships '!$B$14&gt;0,AA35=""),"Not Available",IF(AND('B. Overview of Internships '!$B$13="Available",'B. Overview of Internships '!$B$14=0,ISNUMBER('B. Overview of Internships '!$B$14)),"Not Applicable",IF('B. Overview of Internships '!$B$13="Not Available","Not Available","")))</f>
        <v/>
      </c>
      <c r="AX36" s="110" t="str">
        <f>IF(AND('B. Overview of Internships '!$C$13="Available",'B. Overview of Internships '!$C$14&gt;0, AE35=""),"Not Available",IF(AND('B. Overview of Internships '!$C$13="Available",'B. Overview of Internships '!$C$14=0,ISNUMBER('B. Overview of Internships '!$C$14)),"Not Applicable",IF('B. Overview of Internships '!$C$13="Not Available","Not Available","")))</f>
        <v/>
      </c>
      <c r="AY36" s="110" t="str">
        <f>IF(AC36="Not Applicable","Not Applicable", IF(AND('B. Overview of Internships '!$C$13="Available",'B. Overview of Internships '!$C$14&gt;0,AH35=""),"Not Available",IF(AND('B. Overview of Internships '!$C$13="Available",'B. Overview of Internships '!$C$14=0, ISNUMBER('B. Overview of Internships '!$C$14)),"Not Applicable",IF('B. Overview of Internships '!$C$13="Not Available","Not Available",""))))</f>
        <v/>
      </c>
      <c r="AZ36" s="110" t="str">
        <f>IF(AND(AP35="",AP36="",AP37="",AR35="",AR36="",AR37=""),"No","")</f>
        <v>No</v>
      </c>
      <c r="BA36" s="110" t="str">
        <f>IF(AND(K35="",K36="",K37="",M35="",M36="",M37=""),"No","")</f>
        <v>No</v>
      </c>
    </row>
    <row r="37" spans="1:53" ht="20" customHeight="1" x14ac:dyDescent="0.2">
      <c r="A37" s="208"/>
      <c r="B37" s="258"/>
      <c r="C37" s="266"/>
      <c r="D37" s="208"/>
      <c r="E37" s="208"/>
      <c r="F37" s="241"/>
      <c r="G37" s="242"/>
      <c r="H37" s="146"/>
      <c r="I37" s="147"/>
      <c r="J37" s="96" t="s">
        <v>137</v>
      </c>
      <c r="K37" s="39"/>
      <c r="L37" s="96" t="s">
        <v>137</v>
      </c>
      <c r="M37" s="39"/>
      <c r="N37" s="96" t="s">
        <v>137</v>
      </c>
      <c r="O37" s="101"/>
      <c r="P37" s="109" t="str">
        <f t="shared" si="2"/>
        <v>€</v>
      </c>
      <c r="Q37" s="96" t="s">
        <v>137</v>
      </c>
      <c r="R37" s="39"/>
      <c r="S37" s="96" t="s">
        <v>137</v>
      </c>
      <c r="T37" s="39"/>
      <c r="U37" s="247"/>
      <c r="V37" s="241"/>
      <c r="W37" s="242"/>
      <c r="X37" s="254"/>
      <c r="Y37" s="241"/>
      <c r="Z37" s="242"/>
      <c r="AA37" s="254"/>
      <c r="AB37" s="247"/>
      <c r="AC37" s="241"/>
      <c r="AD37" s="242"/>
      <c r="AE37" s="254"/>
      <c r="AF37" s="241"/>
      <c r="AG37" s="242"/>
      <c r="AH37" s="254"/>
      <c r="AI37" s="245"/>
      <c r="AJ37" s="247"/>
      <c r="AK37" s="245"/>
      <c r="AL37" s="247"/>
      <c r="AM37" s="241"/>
      <c r="AN37" s="242"/>
      <c r="AO37" s="96" t="s">
        <v>137</v>
      </c>
      <c r="AP37" s="39"/>
      <c r="AQ37" s="96" t="s">
        <v>137</v>
      </c>
      <c r="AR37" s="39"/>
      <c r="AT37" s="110" t="str">
        <f>IF(AND(COUNTIF($K37,"&lt;&gt;"),$H36="Yes" ),"Yes","")</f>
        <v/>
      </c>
      <c r="AU37" s="110" t="str">
        <f>IF(AND(COUNTIF($K37,"&lt;&gt;"),$H36="Yes",T37="",R37="" ),"No","")</f>
        <v/>
      </c>
      <c r="AV37" s="110"/>
      <c r="AW37" s="110"/>
      <c r="AX37" s="110" t="str">
        <f>IF(AND('B. Overview of Internships '!$C$13="Available",'B. Overview of Internships '!$C$14&gt;0,AE35=""),"Not Applicable",IF(AND('B. Overview of Internships '!$C$13="Available",'B. Overview of Internships '!$C$14=0,ISNUMBER('B. Overview of Internships '!$C$14)),"Not Applicable",IF('B. Overview of Internships '!$C$13="Not Available","Not Available","")))</f>
        <v/>
      </c>
      <c r="AY37" s="110" t="str">
        <f>IF(AC36="Not Applicable","Not Applicable", IF(AND('B. Overview of Internships '!$C$13="Available",'B. Overview of Internships '!$C$14&gt;0,AH35=""),"Not Applicable",IF(AND('B. Overview of Internships '!$C$13="Available",'B. Overview of Internships '!$C$14=0,ISNUMBER('B. Overview of Internships '!$C$14)),"Not Applicable",IF('B. Overview of Internships '!$C$13="Not Available","Not Available",""))))</f>
        <v/>
      </c>
      <c r="AZ37" s="110"/>
      <c r="BA37" s="110"/>
    </row>
    <row r="38" spans="1:53" ht="22.75" customHeight="1" x14ac:dyDescent="0.2">
      <c r="A38" s="112"/>
      <c r="B38" s="113"/>
      <c r="C38" s="113"/>
      <c r="D38" s="113"/>
      <c r="E38" s="113"/>
      <c r="F38" s="113"/>
      <c r="G38" s="114"/>
      <c r="H38" s="113"/>
      <c r="I38" s="114"/>
      <c r="J38" s="113"/>
      <c r="K38" s="113"/>
      <c r="L38" s="113"/>
      <c r="M38" s="113"/>
      <c r="N38" s="113"/>
      <c r="O38" s="113"/>
      <c r="P38" s="114"/>
      <c r="Q38" s="113"/>
      <c r="R38" s="113"/>
      <c r="S38" s="113"/>
      <c r="T38" s="113"/>
      <c r="U38" s="113"/>
      <c r="V38" s="113"/>
      <c r="W38" s="114"/>
      <c r="X38" s="113"/>
      <c r="Y38" s="113"/>
      <c r="Z38" s="114"/>
      <c r="AA38" s="113"/>
      <c r="AB38" s="113"/>
      <c r="AC38" s="113"/>
      <c r="AD38" s="114"/>
      <c r="AE38" s="113"/>
      <c r="AF38" s="113"/>
      <c r="AG38" s="114"/>
      <c r="AH38" s="113"/>
      <c r="AI38" s="113"/>
      <c r="AJ38" s="113"/>
      <c r="AK38" s="113"/>
      <c r="AL38" s="113"/>
      <c r="AM38" s="113"/>
      <c r="AN38" s="114"/>
      <c r="AO38" s="113"/>
      <c r="AP38" s="113"/>
      <c r="AQ38" s="113"/>
      <c r="AR38" s="113"/>
    </row>
    <row r="39" spans="1:53" ht="20" customHeight="1" x14ac:dyDescent="0.2">
      <c r="A39" s="206" t="s">
        <v>188</v>
      </c>
      <c r="B39" s="256">
        <v>8.1</v>
      </c>
      <c r="C39" s="259" t="s">
        <v>28</v>
      </c>
      <c r="D39" s="206" t="s">
        <v>27</v>
      </c>
      <c r="E39" s="304" t="s">
        <v>48</v>
      </c>
      <c r="F39" s="262" t="str">
        <f>HYPERLINK("#"&amp;ADDRESS(ROW()+1,COLUMN()),"Click to see dropwdown below")</f>
        <v>Click to see dropwdown below</v>
      </c>
      <c r="G39" s="225"/>
      <c r="H39" s="224" t="str">
        <f>HYPERLINK("#"&amp;ADDRESS(ROW()+1,COLUMN()),"Click to see dropwdown below")</f>
        <v>Click to see dropwdown below</v>
      </c>
      <c r="I39" s="263"/>
      <c r="J39" s="96" t="s">
        <v>135</v>
      </c>
      <c r="K39" s="81"/>
      <c r="L39" s="96" t="s">
        <v>135</v>
      </c>
      <c r="M39" s="97"/>
      <c r="N39" s="96" t="s">
        <v>135</v>
      </c>
      <c r="O39" s="98"/>
      <c r="P39" s="108" t="str">
        <f t="shared" ref="P39:P53" si="3">HYPERLINK("#"&amp;ADDRESS(ROW(),COLUMN()-1),CHAR(128))</f>
        <v>€</v>
      </c>
      <c r="Q39" s="96" t="s">
        <v>135</v>
      </c>
      <c r="R39" s="81"/>
      <c r="S39" s="96" t="s">
        <v>135</v>
      </c>
      <c r="T39" s="81"/>
      <c r="U39"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39" s="224" t="str">
        <f>HYPERLINK("#"&amp;ADDRESS(ROW()+1,COLUMN()),"Click to see dropwdown below")</f>
        <v>Click to see dropwdown below</v>
      </c>
      <c r="W39" s="225"/>
      <c r="X39" s="253"/>
      <c r="Y39" s="224" t="str">
        <f>HYPERLINK("#"&amp;ADDRESS(ROW()+1,COLUMN()),"Click to see dropwdown below")</f>
        <v>Click to see dropwdown below</v>
      </c>
      <c r="Z39" s="225"/>
      <c r="AA39" s="253"/>
      <c r="AB39"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39" s="224" t="str">
        <f>HYPERLINK("#"&amp;ADDRESS(ROW()+1,COLUMN()),"Click to see dropwdown below")</f>
        <v>Click to see dropwdown below</v>
      </c>
      <c r="AD39" s="225"/>
      <c r="AE39" s="253"/>
      <c r="AF39" s="224" t="str">
        <f>HYPERLINK("#"&amp;ADDRESS(ROW()+1,COLUMN()),"Click to see dropwdown below")</f>
        <v>Click to see dropwdown below</v>
      </c>
      <c r="AG39" s="225"/>
      <c r="AH39" s="253"/>
      <c r="AI39" s="244" t="str">
        <f>IF(AND('B. Overview of Internships '!$B$13="Available",'B. Overview of Internships '!$B$14=0, ISNUMBER('B. Overview of Internships '!$B$14)),"Percentage not applicable", IF(OR('B. Overview of Internships '!$B$13="Not Available",V40="Not Available",Y40="Not Available"), "Percentage not available", IF(AND('B. Overview of Internships '!$B$13="Available", 'B. Overview of Internships '!$B$14&gt;0, V40= "Available",Y40="Available", ISNUMBER(X39),ISNUMBER(AA39),AA39&lt;=X39), AA39/X39,"Check input")))</f>
        <v>Check input</v>
      </c>
      <c r="AJ39" s="246" t="str">
        <f>IF(OR(AI39="Percentage not available",AND(AI39&gt;=0,ISNUMBER(AI39),AI39&lt;0.5)),"Red",IF(AND(AI39&lt;=0.8,AI39&gt;=0.5,ISNUMBER(AI39)),"Yellow",IF(AND(AI39&gt;0.8,AI39&lt;=1,ISNUMBER(AI39)),"Green",IF(AI39="Percentage not applicable","Gray","Check input"))))</f>
        <v>Check input</v>
      </c>
      <c r="AK39" s="244" t="str">
        <f>IF(OR(AC40="Not Applicable",AF40="Not Applicable",AND('B. Overview of Internships '!$C$13="Available",'B. Overview of Internships '!$C$14=0,ISNUMBER('B. Overview of Internships '!$C$14))),"Percentage not applicable",IF(OR('B. Overview of Internships '!$C$13="Not Available",AC40="Not Available",AF40="Not Available"),"Percentage not available",IF(AND(AF40="Available",AC40="Available",'B. Overview of Internships '!$C$13="Available",'B. Overview of Internships '!$C$14&gt;0,ISNUMBER(AH39),ISNUMBER(AE39),AH39&lt;=AE39),AH39/AE39,"Check input")))</f>
        <v>Check input</v>
      </c>
      <c r="AL39" s="246" t="str">
        <f>IF(OR(AK39="Percentage not available",AND(AK39&gt;=0,ISNUMBER(AK39),AK39&lt;0.5)),"Red",IF(AND(AK39&lt;=0.8,AK39&gt;=0.5,ISNUMBER(AK39)),"Yellow",IF(AND(AK39&gt;0.8,AK39&lt;=1,ISNUMBER(AK39)),"Green",IF(AK39="Percentage not applicable","Gray","Check input"))))</f>
        <v>Check input</v>
      </c>
      <c r="AM39" s="224" t="str">
        <f>HYPERLINK("#"&amp;ADDRESS(ROW()+1,COLUMN()),"Click to see dropwdown below")</f>
        <v>Click to see dropwdown below</v>
      </c>
      <c r="AN39" s="225"/>
      <c r="AO39" s="96" t="s">
        <v>135</v>
      </c>
      <c r="AP39" s="81"/>
      <c r="AQ39" s="96" t="s">
        <v>135</v>
      </c>
      <c r="AR39" s="81"/>
      <c r="AS39" s="90"/>
      <c r="AT39" s="110" t="str">
        <f>IF(AND(COUNTIF($K39,"&lt;&gt;"),$H40="Yes" ),"Yes","")</f>
        <v/>
      </c>
      <c r="AU39" s="110" t="str">
        <f>IF(AND(COUNTIF($K39,"&lt;&gt;"),$H40="Yes",T39="",R39="" ),"No","")</f>
        <v/>
      </c>
      <c r="AV39"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39"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39"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39" s="110" t="str">
        <f>IF(AC40="Not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39" s="110" t="s">
        <v>90</v>
      </c>
      <c r="BA39" s="111" t="s">
        <v>90</v>
      </c>
    </row>
    <row r="40" spans="1:53" ht="20" customHeight="1" x14ac:dyDescent="0.2">
      <c r="A40" s="207"/>
      <c r="B40" s="257"/>
      <c r="C40" s="260"/>
      <c r="D40" s="207"/>
      <c r="E40" s="304"/>
      <c r="F40" s="39"/>
      <c r="G40" s="107" t="str">
        <f>HYPERLINK("#"&amp;ADDRESS(ROW(),COLUMN()-1),CHAR(128))</f>
        <v>€</v>
      </c>
      <c r="H40" s="101"/>
      <c r="I40" s="107" t="str">
        <f>HYPERLINK("#"&amp;ADDRESS(ROW(),COLUMN()-1),CHAR(128))</f>
        <v>€</v>
      </c>
      <c r="J40" s="96" t="s">
        <v>136</v>
      </c>
      <c r="K40" s="39"/>
      <c r="L40" s="96" t="s">
        <v>136</v>
      </c>
      <c r="M40" s="39"/>
      <c r="N40" s="96" t="s">
        <v>136</v>
      </c>
      <c r="O40" s="101"/>
      <c r="P40" s="109" t="str">
        <f t="shared" si="3"/>
        <v>€</v>
      </c>
      <c r="Q40" s="96" t="s">
        <v>136</v>
      </c>
      <c r="R40" s="39"/>
      <c r="S40" s="96" t="s">
        <v>136</v>
      </c>
      <c r="T40" s="39"/>
      <c r="U40" s="246"/>
      <c r="V40" s="39"/>
      <c r="W40" s="107" t="str">
        <f>HYPERLINK("#"&amp;ADDRESS(ROW(),COLUMN()-1),CHAR(128))</f>
        <v>€</v>
      </c>
      <c r="X40" s="253"/>
      <c r="Y40" s="102"/>
      <c r="Z40" s="107" t="str">
        <f>HYPERLINK("#"&amp;ADDRESS(ROW(),COLUMN()-1),CHAR(128))</f>
        <v>€</v>
      </c>
      <c r="AA40" s="253"/>
      <c r="AB40" s="246"/>
      <c r="AC40" s="39"/>
      <c r="AD40" s="107" t="str">
        <f>HYPERLINK("#"&amp;ADDRESS(ROW(),COLUMN()-1),CHAR(128))</f>
        <v>€</v>
      </c>
      <c r="AE40" s="253"/>
      <c r="AF40" s="39"/>
      <c r="AG40" s="107" t="str">
        <f>HYPERLINK("#"&amp;ADDRESS(ROW(),COLUMN()-1),CHAR(128))</f>
        <v>€</v>
      </c>
      <c r="AH40" s="253"/>
      <c r="AI40" s="244"/>
      <c r="AJ40" s="246"/>
      <c r="AK40" s="244"/>
      <c r="AL40" s="246"/>
      <c r="AM40" s="39"/>
      <c r="AN40" s="107" t="str">
        <f>HYPERLINK("#"&amp;ADDRESS(ROW(),COLUMN()-1),CHAR(128))</f>
        <v>€</v>
      </c>
      <c r="AO40" s="96" t="s">
        <v>136</v>
      </c>
      <c r="AP40" s="39"/>
      <c r="AQ40" s="96" t="s">
        <v>136</v>
      </c>
      <c r="AR40" s="39"/>
      <c r="AT40" s="110" t="str">
        <f>IF(AND(COUNTIF($K40,"&lt;&gt;"),$H40="Yes" ),"Yes","")</f>
        <v/>
      </c>
      <c r="AU40" s="110" t="str">
        <f>IF(AND(COUNTIF($K40,"&lt;&gt;"),$H40="Yes",T40="",R40="" ),"No","")</f>
        <v/>
      </c>
      <c r="AV40" s="110" t="str">
        <f>IF(AND('B. Overview of Internships '!$B$13="Available",'B. Overview of Internships '!$B$14&gt;0,X39=""),"Not Available",IF(AND('B. Overview of Internships '!$B$13="Available",'B. Overview of Internships '!$B$14=0, ISNUMBER('B. Overview of Internships '!$B$14)),"Not Applicable",IF('B. Overview of Internships '!$B$13="Not Available","Not Available","")))</f>
        <v/>
      </c>
      <c r="AW40" s="110" t="str">
        <f>IF(AND('B. Overview of Internships '!$B$13="Available",'B. Overview of Internships '!$B$14&gt;0,AA39=""),"Not Available",IF(AND('B. Overview of Internships '!$B$13="Available",'B. Overview of Internships '!$B$14=0,ISNUMBER('B. Overview of Internships '!$B$14)),"Not Applicable",IF('B. Overview of Internships '!$B$13="Not Available","Not Available","")))</f>
        <v/>
      </c>
      <c r="AX40" s="110" t="str">
        <f>IF(AND('B. Overview of Internships '!$C$13="Available",'B. Overview of Internships '!$C$14&gt;0, AE39=""),"Not Available",IF(AND('B. Overview of Internships '!$C$13="Available",'B. Overview of Internships '!$C$14=0,ISNUMBER('B. Overview of Internships '!$C$14)),"Not Applicable",IF('B. Overview of Internships '!$C$13="Not Available","Not Available","")))</f>
        <v/>
      </c>
      <c r="AY40" s="110" t="str">
        <f>IF(AC40="Not Applicable","Not Applicable", IF(AND('B. Overview of Internships '!$C$13="Available",'B. Overview of Internships '!$C$14&gt;0,AH39=""),"Not Available",IF(AND('B. Overview of Internships '!$C$13="Available",'B. Overview of Internships '!$C$14=0, ISNUMBER('B. Overview of Internships '!$C$14)),"Not Applicable",IF('B. Overview of Internships '!$C$13="Not Available","Not Available",""))))</f>
        <v/>
      </c>
      <c r="AZ40" s="110" t="str">
        <f>IF(AND(AP39="",AP40="",AP41="",AR39="",AR40="",AR41=""),"No","")</f>
        <v>No</v>
      </c>
      <c r="BA40" s="110" t="str">
        <f>IF(AND(K39="",K40="",K41="",M39="",M40="",M41=""),"No","")</f>
        <v>No</v>
      </c>
    </row>
    <row r="41" spans="1:53" ht="20" customHeight="1" x14ac:dyDescent="0.2">
      <c r="A41" s="207"/>
      <c r="B41" s="258"/>
      <c r="C41" s="261"/>
      <c r="D41" s="207"/>
      <c r="E41" s="304"/>
      <c r="F41" s="241"/>
      <c r="G41" s="242"/>
      <c r="H41" s="146"/>
      <c r="I41" s="147"/>
      <c r="J41" s="96" t="s">
        <v>137</v>
      </c>
      <c r="K41" s="39"/>
      <c r="L41" s="96" t="s">
        <v>137</v>
      </c>
      <c r="M41" s="39"/>
      <c r="N41" s="96" t="s">
        <v>137</v>
      </c>
      <c r="O41" s="101"/>
      <c r="P41" s="109" t="str">
        <f t="shared" si="3"/>
        <v>€</v>
      </c>
      <c r="Q41" s="96" t="s">
        <v>137</v>
      </c>
      <c r="R41" s="39"/>
      <c r="S41" s="96" t="s">
        <v>137</v>
      </c>
      <c r="T41" s="39"/>
      <c r="U41" s="247"/>
      <c r="V41" s="241"/>
      <c r="W41" s="242"/>
      <c r="X41" s="254"/>
      <c r="Y41" s="241"/>
      <c r="Z41" s="242"/>
      <c r="AA41" s="254"/>
      <c r="AB41" s="247"/>
      <c r="AC41" s="241"/>
      <c r="AD41" s="242"/>
      <c r="AE41" s="254"/>
      <c r="AF41" s="241"/>
      <c r="AG41" s="242"/>
      <c r="AH41" s="254"/>
      <c r="AI41" s="245"/>
      <c r="AJ41" s="247"/>
      <c r="AK41" s="245"/>
      <c r="AL41" s="247"/>
      <c r="AM41" s="241"/>
      <c r="AN41" s="242"/>
      <c r="AO41" s="96" t="s">
        <v>137</v>
      </c>
      <c r="AP41" s="39"/>
      <c r="AQ41" s="96" t="s">
        <v>137</v>
      </c>
      <c r="AR41" s="39"/>
      <c r="AT41" s="110" t="str">
        <f>IF(AND(COUNTIF($K41,"&lt;&gt;"),$H40="Yes" ),"Yes","")</f>
        <v/>
      </c>
      <c r="AU41" s="110" t="str">
        <f>IF(AND(COUNTIF($K41,"&lt;&gt;"),$H40="Yes",T41="",R41="" ),"No","")</f>
        <v/>
      </c>
      <c r="AV41" s="110"/>
      <c r="AW41" s="110"/>
      <c r="AX41" s="110" t="str">
        <f>IF(AND('B. Overview of Internships '!$C$13="Available",'B. Overview of Internships '!$C$14&gt;0,AE39=""),"Not Applicable",IF(AND('B. Overview of Internships '!$C$13="Available",'B. Overview of Internships '!$C$14=0,ISNUMBER('B. Overview of Internships '!$C$14)),"Not Applicable",IF('B. Overview of Internships '!$C$13="Not Available","Not Available","")))</f>
        <v/>
      </c>
      <c r="AY41" s="110" t="str">
        <f>IF(AC40="Not Applicable","Not Applicable", IF(AND('B. Overview of Internships '!$C$13="Available",'B. Overview of Internships '!$C$14&gt;0,AH39=""),"Not Applicable",IF(AND('B. Overview of Internships '!$C$13="Available",'B. Overview of Internships '!$C$14=0,ISNUMBER('B. Overview of Internships '!$C$14)),"Not Applicable",IF('B. Overview of Internships '!$C$13="Not Available","Not Available",""))))</f>
        <v/>
      </c>
      <c r="AZ41" s="110"/>
      <c r="BA41" s="110"/>
    </row>
    <row r="42" spans="1:53" ht="20" customHeight="1" x14ac:dyDescent="0.2">
      <c r="A42" s="207"/>
      <c r="B42" s="256">
        <v>8.1999999999999993</v>
      </c>
      <c r="C42" s="259" t="s">
        <v>29</v>
      </c>
      <c r="D42" s="207"/>
      <c r="E42" s="206" t="s">
        <v>59</v>
      </c>
      <c r="F42" s="262" t="str">
        <f>HYPERLINK("#"&amp;ADDRESS(ROW()+1,COLUMN()),"Click to see dropwdown below")</f>
        <v>Click to see dropwdown below</v>
      </c>
      <c r="G42" s="225"/>
      <c r="H42" s="224" t="str">
        <f>HYPERLINK("#"&amp;ADDRESS(ROW()+1,COLUMN()),"Click to see dropwdown below")</f>
        <v>Click to see dropwdown below</v>
      </c>
      <c r="I42" s="263"/>
      <c r="J42" s="96" t="s">
        <v>135</v>
      </c>
      <c r="K42" s="81"/>
      <c r="L42" s="96" t="s">
        <v>135</v>
      </c>
      <c r="M42" s="97"/>
      <c r="N42" s="96" t="s">
        <v>135</v>
      </c>
      <c r="O42" s="98"/>
      <c r="P42" s="108" t="str">
        <f t="shared" si="3"/>
        <v>€</v>
      </c>
      <c r="Q42" s="96" t="s">
        <v>135</v>
      </c>
      <c r="R42" s="81"/>
      <c r="S42" s="96" t="s">
        <v>135</v>
      </c>
      <c r="T42" s="81"/>
      <c r="U42"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42" s="224" t="str">
        <f>HYPERLINK("#"&amp;ADDRESS(ROW()+1,COLUMN()),"Click to see dropwdown below")</f>
        <v>Click to see dropwdown below</v>
      </c>
      <c r="W42" s="225"/>
      <c r="X42" s="253"/>
      <c r="Y42" s="224" t="str">
        <f>HYPERLINK("#"&amp;ADDRESS(ROW()+1,COLUMN()),"Click to see dropwdown below")</f>
        <v>Click to see dropwdown below</v>
      </c>
      <c r="Z42" s="225"/>
      <c r="AA42" s="253"/>
      <c r="AB42"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42" s="224" t="str">
        <f>HYPERLINK("#"&amp;ADDRESS(ROW()+1,COLUMN()),"Click to see dropwdown below")</f>
        <v>Click to see dropwdown below</v>
      </c>
      <c r="AD42" s="225"/>
      <c r="AE42" s="253"/>
      <c r="AF42" s="224" t="str">
        <f>HYPERLINK("#"&amp;ADDRESS(ROW()+1,COLUMN()),"Click to see dropwdown below")</f>
        <v>Click to see dropwdown below</v>
      </c>
      <c r="AG42" s="225"/>
      <c r="AH42" s="253"/>
      <c r="AI42" s="244" t="str">
        <f>IF(AND('B. Overview of Internships '!$B$13="Available",'B. Overview of Internships '!$B$14=0, ISNUMBER('B. Overview of Internships '!$B$14)),"Percentage not applicable", IF(OR('B. Overview of Internships '!$B$13="Not Available",V43="Not Available",Y43="Not Available"), "Percentage not available", IF(AND('B. Overview of Internships '!$B$13="Available", 'B. Overview of Internships '!$B$14&gt;0, V43= "Available",Y43="Available", ISNUMBER(X42),ISNUMBER(AA42),AA42&lt;=X42), AA42/X42,"Check input")))</f>
        <v>Check input</v>
      </c>
      <c r="AJ42" s="246" t="str">
        <f>IF(OR(AI42="Percentage not available",AND(AI42&gt;=0,ISNUMBER(AI42),AI42&lt;0.5)),"Red",IF(AND(AI42&lt;=0.8,AI42&gt;=0.5,ISNUMBER(AI42)),"Yellow",IF(AND(AI42&gt;0.8,AI42&lt;=1,ISNUMBER(AI42)),"Green",IF(AI42="Percentage not applicable","Gray","Check input"))))</f>
        <v>Check input</v>
      </c>
      <c r="AK42" s="244" t="str">
        <f>IF(OR(AC43="Not Applicable",AF43="Not Applicable",AND('B. Overview of Internships '!$C$13="Available",'B. Overview of Internships '!$C$14=0,ISNUMBER('B. Overview of Internships '!$C$14))),"Percentage not applicable",IF(OR('B. Overview of Internships '!$C$13="Not Available",AC43="Not Available",AF43="Not Available"),"Percentage not available",IF(AND(AF43="Available",AC43="Available",'B. Overview of Internships '!$C$13="Available",'B. Overview of Internships '!$C$14&gt;0,ISNUMBER(AH42),ISNUMBER(AE42),AH42&lt;=AE42),AH42/AE42,"Check input")))</f>
        <v>Check input</v>
      </c>
      <c r="AL42" s="246" t="str">
        <f>IF(OR(AK42="Percentage not available",AND(AK42&gt;=0,ISNUMBER(AK42),AK42&lt;0.5)),"Red",IF(AND(AK42&lt;=0.8,AK42&gt;=0.5,ISNUMBER(AK42)),"Yellow",IF(AND(AK42&gt;0.8,AK42&lt;=1,ISNUMBER(AK42)),"Green",IF(AK42="Percentage not applicable","Gray","Check input"))))</f>
        <v>Check input</v>
      </c>
      <c r="AM42" s="224" t="str">
        <f>HYPERLINK("#"&amp;ADDRESS(ROW()+1,COLUMN()),"Click to see dropwdown below")</f>
        <v>Click to see dropwdown below</v>
      </c>
      <c r="AN42" s="225"/>
      <c r="AO42" s="96" t="s">
        <v>135</v>
      </c>
      <c r="AP42" s="81"/>
      <c r="AQ42" s="96" t="s">
        <v>135</v>
      </c>
      <c r="AR42" s="81"/>
      <c r="AS42" s="90"/>
      <c r="AT42" s="110" t="str">
        <f>IF(AND(COUNTIF($K42,"&lt;&gt;"),$H43="Yes" ),"Yes","")</f>
        <v/>
      </c>
      <c r="AU42" s="110" t="str">
        <f>IF(AND(COUNTIF($K42,"&lt;&gt;"),$H43="Yes",T42="",R42="" ),"No","")</f>
        <v/>
      </c>
      <c r="AV42"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42"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42"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42" s="110" t="str">
        <f>IF(AC43="Not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42" s="110" t="s">
        <v>90</v>
      </c>
      <c r="BA42" s="111" t="s">
        <v>90</v>
      </c>
    </row>
    <row r="43" spans="1:53" ht="20" customHeight="1" x14ac:dyDescent="0.2">
      <c r="A43" s="207"/>
      <c r="B43" s="257"/>
      <c r="C43" s="260"/>
      <c r="D43" s="207"/>
      <c r="E43" s="207"/>
      <c r="F43" s="39"/>
      <c r="G43" s="107" t="str">
        <f>HYPERLINK("#"&amp;ADDRESS(ROW(),COLUMN()-1),CHAR(128))</f>
        <v>€</v>
      </c>
      <c r="H43" s="101"/>
      <c r="I43" s="107" t="str">
        <f>HYPERLINK("#"&amp;ADDRESS(ROW(),COLUMN()-1),CHAR(128))</f>
        <v>€</v>
      </c>
      <c r="J43" s="96" t="s">
        <v>136</v>
      </c>
      <c r="K43" s="39"/>
      <c r="L43" s="96" t="s">
        <v>136</v>
      </c>
      <c r="M43" s="39"/>
      <c r="N43" s="96" t="s">
        <v>136</v>
      </c>
      <c r="O43" s="101"/>
      <c r="P43" s="109" t="str">
        <f t="shared" si="3"/>
        <v>€</v>
      </c>
      <c r="Q43" s="96" t="s">
        <v>136</v>
      </c>
      <c r="R43" s="39"/>
      <c r="S43" s="96" t="s">
        <v>136</v>
      </c>
      <c r="T43" s="39"/>
      <c r="U43" s="246"/>
      <c r="V43" s="39"/>
      <c r="W43" s="107" t="str">
        <f>HYPERLINK("#"&amp;ADDRESS(ROW(),COLUMN()-1),CHAR(128))</f>
        <v>€</v>
      </c>
      <c r="X43" s="253"/>
      <c r="Y43" s="102"/>
      <c r="Z43" s="107" t="str">
        <f>HYPERLINK("#"&amp;ADDRESS(ROW(),COLUMN()-1),CHAR(128))</f>
        <v>€</v>
      </c>
      <c r="AA43" s="253"/>
      <c r="AB43" s="246"/>
      <c r="AC43" s="39"/>
      <c r="AD43" s="107" t="str">
        <f>HYPERLINK("#"&amp;ADDRESS(ROW(),COLUMN()-1),CHAR(128))</f>
        <v>€</v>
      </c>
      <c r="AE43" s="253"/>
      <c r="AF43" s="39"/>
      <c r="AG43" s="107" t="str">
        <f>HYPERLINK("#"&amp;ADDRESS(ROW(),COLUMN()-1),CHAR(128))</f>
        <v>€</v>
      </c>
      <c r="AH43" s="253"/>
      <c r="AI43" s="244"/>
      <c r="AJ43" s="246"/>
      <c r="AK43" s="244"/>
      <c r="AL43" s="246"/>
      <c r="AM43" s="39"/>
      <c r="AN43" s="107" t="str">
        <f>HYPERLINK("#"&amp;ADDRESS(ROW(),COLUMN()-1),CHAR(128))</f>
        <v>€</v>
      </c>
      <c r="AO43" s="96" t="s">
        <v>136</v>
      </c>
      <c r="AP43" s="39"/>
      <c r="AQ43" s="96" t="s">
        <v>136</v>
      </c>
      <c r="AR43" s="39"/>
      <c r="AT43" s="110" t="str">
        <f>IF(AND(COUNTIF($K43,"&lt;&gt;"),$H43="Yes" ),"Yes","")</f>
        <v/>
      </c>
      <c r="AU43" s="110" t="str">
        <f>IF(AND(COUNTIF($K43,"&lt;&gt;"),$H43="Yes",T43="",R43="" ),"No","")</f>
        <v/>
      </c>
      <c r="AV43" s="110" t="str">
        <f>IF(AND('B. Overview of Internships '!$B$13="Available",'B. Overview of Internships '!$B$14&gt;0,X42=""),"Not Available",IF(AND('B. Overview of Internships '!$B$13="Available",'B. Overview of Internships '!$B$14=0, ISNUMBER('B. Overview of Internships '!$B$14)),"Not Applicable",IF('B. Overview of Internships '!$B$13="Not Available","Not Available","")))</f>
        <v/>
      </c>
      <c r="AW43" s="110" t="str">
        <f>IF(AND('B. Overview of Internships '!$B$13="Available",'B. Overview of Internships '!$B$14&gt;0,AA42=""),"Not Available",IF(AND('B. Overview of Internships '!$B$13="Available",'B. Overview of Internships '!$B$14=0,ISNUMBER('B. Overview of Internships '!$B$14)),"Not Applicable",IF('B. Overview of Internships '!$B$13="Not Available","Not Available","")))</f>
        <v/>
      </c>
      <c r="AX43" s="110" t="str">
        <f>IF(AND('B. Overview of Internships '!$C$13="Available",'B. Overview of Internships '!$C$14&gt;0, AE42=""),"Not Available",IF(AND('B. Overview of Internships '!$C$13="Available",'B. Overview of Internships '!$C$14=0,ISNUMBER('B. Overview of Internships '!$C$14)),"Not Applicable",IF('B. Overview of Internships '!$C$13="Not Available","Not Available","")))</f>
        <v/>
      </c>
      <c r="AY43" s="110" t="str">
        <f>IF(AC43="Not Applicable","Not Applicable", IF(AND('B. Overview of Internships '!$C$13="Available",'B. Overview of Internships '!$C$14&gt;0,AH42=""),"Not Available",IF(AND('B. Overview of Internships '!$C$13="Available",'B. Overview of Internships '!$C$14=0, ISNUMBER('B. Overview of Internships '!$C$14)),"Not Applicable",IF('B. Overview of Internships '!$C$13="Not Available","Not Available",""))))</f>
        <v/>
      </c>
      <c r="AZ43" s="110" t="str">
        <f>IF(AND(AP42="",AP43="",AP44="",AR42="",AR43="",AR44=""),"No","")</f>
        <v>No</v>
      </c>
      <c r="BA43" s="110" t="str">
        <f>IF(AND(K42="",K43="",K44="",M42="",M43="",M44=""),"No","")</f>
        <v>No</v>
      </c>
    </row>
    <row r="44" spans="1:53" ht="20" customHeight="1" x14ac:dyDescent="0.2">
      <c r="A44" s="207"/>
      <c r="B44" s="258"/>
      <c r="C44" s="261"/>
      <c r="D44" s="207"/>
      <c r="E44" s="207"/>
      <c r="F44" s="241"/>
      <c r="G44" s="242"/>
      <c r="H44" s="146"/>
      <c r="I44" s="147"/>
      <c r="J44" s="96" t="s">
        <v>137</v>
      </c>
      <c r="K44" s="39"/>
      <c r="L44" s="96" t="s">
        <v>137</v>
      </c>
      <c r="M44" s="39"/>
      <c r="N44" s="96" t="s">
        <v>137</v>
      </c>
      <c r="O44" s="101"/>
      <c r="P44" s="109" t="str">
        <f t="shared" si="3"/>
        <v>€</v>
      </c>
      <c r="Q44" s="96" t="s">
        <v>137</v>
      </c>
      <c r="R44" s="39"/>
      <c r="S44" s="96" t="s">
        <v>137</v>
      </c>
      <c r="T44" s="39"/>
      <c r="U44" s="247"/>
      <c r="V44" s="241"/>
      <c r="W44" s="242"/>
      <c r="X44" s="254"/>
      <c r="Y44" s="241"/>
      <c r="Z44" s="242"/>
      <c r="AA44" s="254"/>
      <c r="AB44" s="247"/>
      <c r="AC44" s="241"/>
      <c r="AD44" s="242"/>
      <c r="AE44" s="254"/>
      <c r="AF44" s="241"/>
      <c r="AG44" s="242"/>
      <c r="AH44" s="254"/>
      <c r="AI44" s="245"/>
      <c r="AJ44" s="247"/>
      <c r="AK44" s="245"/>
      <c r="AL44" s="247"/>
      <c r="AM44" s="241"/>
      <c r="AN44" s="242"/>
      <c r="AO44" s="96" t="s">
        <v>137</v>
      </c>
      <c r="AP44" s="39"/>
      <c r="AQ44" s="96" t="s">
        <v>137</v>
      </c>
      <c r="AR44" s="39"/>
      <c r="AT44" s="110" t="str">
        <f>IF(AND(COUNTIF($K44,"&lt;&gt;"),$H43="Yes" ),"Yes","")</f>
        <v/>
      </c>
      <c r="AU44" s="110" t="str">
        <f>IF(AND(COUNTIF($K44,"&lt;&gt;"),$H43="Yes",T44="",R44="" ),"No","")</f>
        <v/>
      </c>
      <c r="AV44" s="110"/>
      <c r="AW44" s="110"/>
      <c r="AX44" s="110" t="str">
        <f>IF(AND('B. Overview of Internships '!$C$13="Available",'B. Overview of Internships '!$C$14&gt;0,AE42=""),"Not Applicable",IF(AND('B. Overview of Internships '!$C$13="Available",'B. Overview of Internships '!$C$14=0,ISNUMBER('B. Overview of Internships '!$C$14)),"Not Applicable",IF('B. Overview of Internships '!$C$13="Not Available","Not Available","")))</f>
        <v/>
      </c>
      <c r="AY44" s="110" t="str">
        <f>IF(AC43="Not Applicable","Not Applicable", IF(AND('B. Overview of Internships '!$C$13="Available",'B. Overview of Internships '!$C$14&gt;0,AH42=""),"Not Applicable",IF(AND('B. Overview of Internships '!$C$13="Available",'B. Overview of Internships '!$C$14=0,ISNUMBER('B. Overview of Internships '!$C$14)),"Not Applicable",IF('B. Overview of Internships '!$C$13="Not Available","Not Available",""))))</f>
        <v/>
      </c>
      <c r="AZ44" s="110"/>
      <c r="BA44" s="110"/>
    </row>
    <row r="45" spans="1:53" ht="20" customHeight="1" x14ac:dyDescent="0.2">
      <c r="A45" s="207"/>
      <c r="B45" s="256">
        <v>8.3000000000000007</v>
      </c>
      <c r="C45" s="259" t="s">
        <v>56</v>
      </c>
      <c r="D45" s="207"/>
      <c r="E45" s="207"/>
      <c r="F45" s="262" t="str">
        <f>HYPERLINK("#"&amp;ADDRESS(ROW()+1,COLUMN()),"Click to see dropwdown below")</f>
        <v>Click to see dropwdown below</v>
      </c>
      <c r="G45" s="225"/>
      <c r="H45" s="224" t="str">
        <f>HYPERLINK("#"&amp;ADDRESS(ROW()+1,COLUMN()),"Click to see dropwdown below")</f>
        <v>Click to see dropwdown below</v>
      </c>
      <c r="I45" s="263"/>
      <c r="J45" s="96" t="s">
        <v>135</v>
      </c>
      <c r="K45" s="81"/>
      <c r="L45" s="96" t="s">
        <v>135</v>
      </c>
      <c r="M45" s="97"/>
      <c r="N45" s="96" t="s">
        <v>135</v>
      </c>
      <c r="O45" s="98"/>
      <c r="P45" s="108" t="str">
        <f t="shared" si="3"/>
        <v>€</v>
      </c>
      <c r="Q45" s="96" t="s">
        <v>135</v>
      </c>
      <c r="R45" s="81"/>
      <c r="S45" s="96" t="s">
        <v>135</v>
      </c>
      <c r="T45" s="81"/>
      <c r="U45"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45" s="224" t="str">
        <f>HYPERLINK("#"&amp;ADDRESS(ROW()+1,COLUMN()),"Click to see dropwdown below")</f>
        <v>Click to see dropwdown below</v>
      </c>
      <c r="W45" s="225"/>
      <c r="X45" s="253"/>
      <c r="Y45" s="224" t="str">
        <f>HYPERLINK("#"&amp;ADDRESS(ROW()+1,COLUMN()),"Click to see dropwdown below")</f>
        <v>Click to see dropwdown below</v>
      </c>
      <c r="Z45" s="225"/>
      <c r="AA45" s="253"/>
      <c r="AB45"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45" s="224" t="str">
        <f>HYPERLINK("#"&amp;ADDRESS(ROW()+1,COLUMN()),"Click to see dropwdown below")</f>
        <v>Click to see dropwdown below</v>
      </c>
      <c r="AD45" s="225"/>
      <c r="AE45" s="253"/>
      <c r="AF45" s="224" t="str">
        <f>HYPERLINK("#"&amp;ADDRESS(ROW()+1,COLUMN()),"Click to see dropwdown below")</f>
        <v>Click to see dropwdown below</v>
      </c>
      <c r="AG45" s="225"/>
      <c r="AH45" s="253"/>
      <c r="AI45" s="244" t="str">
        <f>IF(AND('B. Overview of Internships '!$B$13="Available",'B. Overview of Internships '!$B$14=0, ISNUMBER('B. Overview of Internships '!$B$14)),"Percentage not applicable", IF(OR('B. Overview of Internships '!$B$13="Not Available",V46="Not Available",Y46="Not Available"), "Percentage not available", IF(AND('B. Overview of Internships '!$B$13="Available", 'B. Overview of Internships '!$B$14&gt;0, V46= "Available",Y46="Available", ISNUMBER(X45),ISNUMBER(AA45),AA45&lt;=X45), AA45/X45,"Check input")))</f>
        <v>Check input</v>
      </c>
      <c r="AJ45" s="246" t="str">
        <f>IF(OR(AI45="Percentage not available",AND(AI45&gt;=0,ISNUMBER(AI45),AI45&lt;0.5)),"Red",IF(AND(AI45&lt;=0.8,AI45&gt;=0.5,ISNUMBER(AI45)),"Yellow",IF(AND(AI45&gt;0.8,AI45&lt;=1,ISNUMBER(AI45)),"Green",IF(AI45="Percentage not applicable","Gray","Check input"))))</f>
        <v>Check input</v>
      </c>
      <c r="AK45" s="244" t="str">
        <f>IF(OR(AC46="Not Applicable",AF46="Not Applicable",AND('B. Overview of Internships '!$C$13="Available",'B. Overview of Internships '!$C$14=0,ISNUMBER('B. Overview of Internships '!$C$14))),"Percentage not applicable",IF(OR('B. Overview of Internships '!$C$13="Not Available",AC46="Not Available",AF46="Not Available"),"Percentage not available",IF(AND(AF46="Available",AC46="Available",'B. Overview of Internships '!$C$13="Available",'B. Overview of Internships '!$C$14&gt;0,ISNUMBER(AH45),ISNUMBER(AE45),AH45&lt;=AE45),AH45/AE45,"Check input")))</f>
        <v>Check input</v>
      </c>
      <c r="AL45" s="246" t="str">
        <f>IF(OR(AK45="Percentage not available",AND(AK45&gt;=0,ISNUMBER(AK45),AK45&lt;0.5)),"Red",IF(AND(AK45&lt;=0.8,AK45&gt;=0.5,ISNUMBER(AK45)),"Yellow",IF(AND(AK45&gt;0.8,AK45&lt;=1,ISNUMBER(AK45)),"Green",IF(AK45="Percentage not applicable","Gray","Check input"))))</f>
        <v>Check input</v>
      </c>
      <c r="AM45" s="224" t="str">
        <f>HYPERLINK("#"&amp;ADDRESS(ROW()+1,COLUMN()),"Click to see dropwdown below")</f>
        <v>Click to see dropwdown below</v>
      </c>
      <c r="AN45" s="225"/>
      <c r="AO45" s="96" t="s">
        <v>135</v>
      </c>
      <c r="AP45" s="81"/>
      <c r="AQ45" s="96" t="s">
        <v>135</v>
      </c>
      <c r="AR45" s="81"/>
      <c r="AS45" s="90"/>
      <c r="AT45" s="110" t="str">
        <f>IF(AND(COUNTIF($K45,"&lt;&gt;"),$H46="Yes" ),"Yes","")</f>
        <v/>
      </c>
      <c r="AU45" s="110" t="str">
        <f>IF(AND(COUNTIF($K45,"&lt;&gt;"),$H46="Yes",T45="",R45="" ),"No","")</f>
        <v/>
      </c>
      <c r="AV45"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45"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45"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45" s="110" t="str">
        <f>IF(AC46="Not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45" s="110" t="s">
        <v>90</v>
      </c>
      <c r="BA45" s="111" t="s">
        <v>90</v>
      </c>
    </row>
    <row r="46" spans="1:53" ht="20" customHeight="1" x14ac:dyDescent="0.2">
      <c r="A46" s="207"/>
      <c r="B46" s="257"/>
      <c r="C46" s="260"/>
      <c r="D46" s="207"/>
      <c r="E46" s="207"/>
      <c r="F46" s="39"/>
      <c r="G46" s="107" t="str">
        <f>HYPERLINK("#"&amp;ADDRESS(ROW(),COLUMN()-1),CHAR(128))</f>
        <v>€</v>
      </c>
      <c r="H46" s="101"/>
      <c r="I46" s="107" t="str">
        <f>HYPERLINK("#"&amp;ADDRESS(ROW(),COLUMN()-1),CHAR(128))</f>
        <v>€</v>
      </c>
      <c r="J46" s="96" t="s">
        <v>136</v>
      </c>
      <c r="K46" s="39"/>
      <c r="L46" s="96" t="s">
        <v>136</v>
      </c>
      <c r="M46" s="39"/>
      <c r="N46" s="96" t="s">
        <v>136</v>
      </c>
      <c r="O46" s="101"/>
      <c r="P46" s="109" t="str">
        <f t="shared" si="3"/>
        <v>€</v>
      </c>
      <c r="Q46" s="96" t="s">
        <v>136</v>
      </c>
      <c r="R46" s="39"/>
      <c r="S46" s="96" t="s">
        <v>136</v>
      </c>
      <c r="T46" s="39"/>
      <c r="U46" s="246"/>
      <c r="V46" s="39"/>
      <c r="W46" s="107" t="str">
        <f>HYPERLINK("#"&amp;ADDRESS(ROW(),COLUMN()-1),CHAR(128))</f>
        <v>€</v>
      </c>
      <c r="X46" s="253"/>
      <c r="Y46" s="102"/>
      <c r="Z46" s="107" t="str">
        <f>HYPERLINK("#"&amp;ADDRESS(ROW(),COLUMN()-1),CHAR(128))</f>
        <v>€</v>
      </c>
      <c r="AA46" s="253"/>
      <c r="AB46" s="246"/>
      <c r="AC46" s="39"/>
      <c r="AD46" s="107" t="str">
        <f>HYPERLINK("#"&amp;ADDRESS(ROW(),COLUMN()-1),CHAR(128))</f>
        <v>€</v>
      </c>
      <c r="AE46" s="253"/>
      <c r="AF46" s="39"/>
      <c r="AG46" s="107" t="str">
        <f>HYPERLINK("#"&amp;ADDRESS(ROW(),COLUMN()-1),CHAR(128))</f>
        <v>€</v>
      </c>
      <c r="AH46" s="253"/>
      <c r="AI46" s="244"/>
      <c r="AJ46" s="246"/>
      <c r="AK46" s="244"/>
      <c r="AL46" s="246"/>
      <c r="AM46" s="39"/>
      <c r="AN46" s="107" t="str">
        <f>HYPERLINK("#"&amp;ADDRESS(ROW(),COLUMN()-1),CHAR(128))</f>
        <v>€</v>
      </c>
      <c r="AO46" s="96" t="s">
        <v>136</v>
      </c>
      <c r="AP46" s="39"/>
      <c r="AQ46" s="96" t="s">
        <v>136</v>
      </c>
      <c r="AR46" s="39"/>
      <c r="AT46" s="110" t="str">
        <f>IF(AND(COUNTIF($K46,"&lt;&gt;"),$H46="Yes" ),"Yes","")</f>
        <v/>
      </c>
      <c r="AU46" s="110" t="str">
        <f>IF(AND(COUNTIF($K46,"&lt;&gt;"),$H46="Yes",T46="",R46="" ),"No","")</f>
        <v/>
      </c>
      <c r="AV46" s="110" t="str">
        <f>IF(AND('B. Overview of Internships '!$B$13="Available",'B. Overview of Internships '!$B$14&gt;0,X45=""),"Not Available",IF(AND('B. Overview of Internships '!$B$13="Available",'B. Overview of Internships '!$B$14=0, ISNUMBER('B. Overview of Internships '!$B$14)),"Not Applicable",IF('B. Overview of Internships '!$B$13="Not Available","Not Available","")))</f>
        <v/>
      </c>
      <c r="AW46" s="110" t="str">
        <f>IF(AND('B. Overview of Internships '!$B$13="Available",'B. Overview of Internships '!$B$14&gt;0,AA45=""),"Not Available",IF(AND('B. Overview of Internships '!$B$13="Available",'B. Overview of Internships '!$B$14=0,ISNUMBER('B. Overview of Internships '!$B$14)),"Not Applicable",IF('B. Overview of Internships '!$B$13="Not Available","Not Available","")))</f>
        <v/>
      </c>
      <c r="AX46" s="110" t="str">
        <f>IF(AND('B. Overview of Internships '!$C$13="Available",'B. Overview of Internships '!$C$14&gt;0, AE45=""),"Not Available",IF(AND('B. Overview of Internships '!$C$13="Available",'B. Overview of Internships '!$C$14=0,ISNUMBER('B. Overview of Internships '!$C$14)),"Not Applicable",IF('B. Overview of Internships '!$C$13="Not Available","Not Available","")))</f>
        <v/>
      </c>
      <c r="AY46" s="110" t="str">
        <f>IF(AC46="Not Applicable","Not Applicable", IF(AND('B. Overview of Internships '!$C$13="Available",'B. Overview of Internships '!$C$14&gt;0,AH45=""),"Not Available",IF(AND('B. Overview of Internships '!$C$13="Available",'B. Overview of Internships '!$C$14=0, ISNUMBER('B. Overview of Internships '!$C$14)),"Not Applicable",IF('B. Overview of Internships '!$C$13="Not Available","Not Available",""))))</f>
        <v/>
      </c>
      <c r="AZ46" s="110" t="str">
        <f>IF(AND(AP45="",AP46="",AP47="",AR45="",AR46="",AR47=""),"No","")</f>
        <v>No</v>
      </c>
      <c r="BA46" s="110" t="str">
        <f>IF(AND(K45="",K46="",K47="",M45="",M46="",M47=""),"No","")</f>
        <v>No</v>
      </c>
    </row>
    <row r="47" spans="1:53" ht="20" customHeight="1" x14ac:dyDescent="0.2">
      <c r="A47" s="207"/>
      <c r="B47" s="258"/>
      <c r="C47" s="261"/>
      <c r="D47" s="207"/>
      <c r="E47" s="207"/>
      <c r="F47" s="241"/>
      <c r="G47" s="242"/>
      <c r="H47" s="146"/>
      <c r="I47" s="147"/>
      <c r="J47" s="96" t="s">
        <v>137</v>
      </c>
      <c r="K47" s="39"/>
      <c r="L47" s="96" t="s">
        <v>137</v>
      </c>
      <c r="M47" s="39"/>
      <c r="N47" s="96" t="s">
        <v>137</v>
      </c>
      <c r="O47" s="101"/>
      <c r="P47" s="109" t="str">
        <f t="shared" si="3"/>
        <v>€</v>
      </c>
      <c r="Q47" s="96" t="s">
        <v>137</v>
      </c>
      <c r="R47" s="39"/>
      <c r="S47" s="96" t="s">
        <v>137</v>
      </c>
      <c r="T47" s="39"/>
      <c r="U47" s="247"/>
      <c r="V47" s="241"/>
      <c r="W47" s="242"/>
      <c r="X47" s="254"/>
      <c r="Y47" s="241"/>
      <c r="Z47" s="242"/>
      <c r="AA47" s="254"/>
      <c r="AB47" s="247"/>
      <c r="AC47" s="241"/>
      <c r="AD47" s="242"/>
      <c r="AE47" s="254"/>
      <c r="AF47" s="241"/>
      <c r="AG47" s="242"/>
      <c r="AH47" s="254"/>
      <c r="AI47" s="245"/>
      <c r="AJ47" s="247"/>
      <c r="AK47" s="245"/>
      <c r="AL47" s="247"/>
      <c r="AM47" s="241"/>
      <c r="AN47" s="242"/>
      <c r="AO47" s="96" t="s">
        <v>137</v>
      </c>
      <c r="AP47" s="39"/>
      <c r="AQ47" s="96" t="s">
        <v>137</v>
      </c>
      <c r="AR47" s="39"/>
      <c r="AT47" s="110" t="str">
        <f>IF(AND(COUNTIF($K47,"&lt;&gt;"),$H46="Yes" ),"Yes","")</f>
        <v/>
      </c>
      <c r="AU47" s="110" t="str">
        <f>IF(AND(COUNTIF($K47,"&lt;&gt;"),$H46="Yes",T47="",R47="" ),"No","")</f>
        <v/>
      </c>
      <c r="AV47" s="110"/>
      <c r="AW47" s="110"/>
      <c r="AX47" s="110" t="str">
        <f>IF(AND('B. Overview of Internships '!$C$13="Available",'B. Overview of Internships '!$C$14&gt;0,AE45=""),"Not Applicable",IF(AND('B. Overview of Internships '!$C$13="Available",'B. Overview of Internships '!$C$14=0,ISNUMBER('B. Overview of Internships '!$C$14)),"Not Applicable",IF('B. Overview of Internships '!$C$13="Not Available","Not Available","")))</f>
        <v/>
      </c>
      <c r="AY47" s="110" t="str">
        <f>IF(AC46="Not Applicable","Not Applicable", IF(AND('B. Overview of Internships '!$C$13="Available",'B. Overview of Internships '!$C$14&gt;0,AH45=""),"Not Applicable",IF(AND('B. Overview of Internships '!$C$13="Available",'B. Overview of Internships '!$C$14=0,ISNUMBER('B. Overview of Internships '!$C$14)),"Not Applicable",IF('B. Overview of Internships '!$C$13="Not Available","Not Available",""))))</f>
        <v/>
      </c>
      <c r="AZ47" s="110"/>
      <c r="BA47" s="110"/>
    </row>
    <row r="48" spans="1:53" ht="20" customHeight="1" x14ac:dyDescent="0.2">
      <c r="A48" s="207"/>
      <c r="B48" s="256">
        <v>8.4</v>
      </c>
      <c r="C48" s="259" t="s">
        <v>57</v>
      </c>
      <c r="D48" s="207"/>
      <c r="E48" s="207"/>
      <c r="F48" s="262" t="str">
        <f>HYPERLINK("#"&amp;ADDRESS(ROW()+1,COLUMN()),"Click to see dropwdown below")</f>
        <v>Click to see dropwdown below</v>
      </c>
      <c r="G48" s="225"/>
      <c r="H48" s="224" t="str">
        <f>HYPERLINK("#"&amp;ADDRESS(ROW()+1,COLUMN()),"Click to see dropwdown below")</f>
        <v>Click to see dropwdown below</v>
      </c>
      <c r="I48" s="263"/>
      <c r="J48" s="96" t="s">
        <v>135</v>
      </c>
      <c r="K48" s="81"/>
      <c r="L48" s="96" t="s">
        <v>135</v>
      </c>
      <c r="M48" s="97"/>
      <c r="N48" s="96" t="s">
        <v>135</v>
      </c>
      <c r="O48" s="98"/>
      <c r="P48" s="108" t="str">
        <f t="shared" si="3"/>
        <v>€</v>
      </c>
      <c r="Q48" s="96" t="s">
        <v>135</v>
      </c>
      <c r="R48" s="81"/>
      <c r="S48" s="96" t="s">
        <v>135</v>
      </c>
      <c r="T48" s="81"/>
      <c r="U48"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48" s="224" t="str">
        <f>HYPERLINK("#"&amp;ADDRESS(ROW()+1,COLUMN()),"Click to see dropwdown below")</f>
        <v>Click to see dropwdown below</v>
      </c>
      <c r="W48" s="225"/>
      <c r="X48" s="253"/>
      <c r="Y48" s="224" t="str">
        <f>HYPERLINK("#"&amp;ADDRESS(ROW()+1,COLUMN()),"Click to see dropwdown below")</f>
        <v>Click to see dropwdown below</v>
      </c>
      <c r="Z48" s="225"/>
      <c r="AA48" s="253"/>
      <c r="AB48"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48" s="224" t="str">
        <f>HYPERLINK("#"&amp;ADDRESS(ROW()+1,COLUMN()),"Click to see dropwdown below")</f>
        <v>Click to see dropwdown below</v>
      </c>
      <c r="AD48" s="225"/>
      <c r="AE48" s="253"/>
      <c r="AF48" s="224" t="str">
        <f>HYPERLINK("#"&amp;ADDRESS(ROW()+1,COLUMN()),"Click to see dropwdown below")</f>
        <v>Click to see dropwdown below</v>
      </c>
      <c r="AG48" s="225"/>
      <c r="AH48" s="253"/>
      <c r="AI48" s="244" t="str">
        <f>IF(AND('B. Overview of Internships '!$B$13="Available",'B. Overview of Internships '!$B$14=0, ISNUMBER('B. Overview of Internships '!$B$14)),"Percentage not applicable", IF(OR('B. Overview of Internships '!$B$13="Not Available",V49="Not Available",Y49="Not Available"), "Percentage not available", IF(AND('B. Overview of Internships '!$B$13="Available", 'B. Overview of Internships '!$B$14&gt;0, V49= "Available",Y49="Available", ISNUMBER(X48),ISNUMBER(AA48),AA48&lt;=X48), AA48/X48,"Check input")))</f>
        <v>Check input</v>
      </c>
      <c r="AJ48" s="246" t="str">
        <f>IF(OR(AI48="Percentage not available",AND(AI48&gt;=0,ISNUMBER(AI48),AI48&lt;0.5)),"Red",IF(AND(AI48&lt;=0.8,AI48&gt;=0.5,ISNUMBER(AI48)),"Yellow",IF(AND(AI48&gt;0.8,AI48&lt;=1,ISNUMBER(AI48)),"Green",IF(AI48="Percentage not applicable","Gray","Check input"))))</f>
        <v>Check input</v>
      </c>
      <c r="AK48" s="244" t="str">
        <f>IF(OR(AC49="Not Applicable",AF49="Not Applicable",AND('B. Overview of Internships '!$C$13="Available",'B. Overview of Internships '!$C$14=0,ISNUMBER('B. Overview of Internships '!$C$14))),"Percentage not applicable",IF(OR('B. Overview of Internships '!$C$13="Not Available",AC49="Not Available",AF49="Not Available"),"Percentage not available",IF(AND(AF49="Available",AC49="Available",'B. Overview of Internships '!$C$13="Available",'B. Overview of Internships '!$C$14&gt;0,ISNUMBER(AH48),ISNUMBER(AE48),AH48&lt;=AE48),AH48/AE48,"Check input")))</f>
        <v>Check input</v>
      </c>
      <c r="AL48" s="246" t="str">
        <f>IF(OR(AK48="Percentage not available",AND(AK48&gt;=0,ISNUMBER(AK48),AK48&lt;0.5)),"Red",IF(AND(AK48&lt;=0.8,AK48&gt;=0.5,ISNUMBER(AK48)),"Yellow",IF(AND(AK48&gt;0.8,AK48&lt;=1,ISNUMBER(AK48)),"Green",IF(AK48="Percentage not applicable","Gray","Check input"))))</f>
        <v>Check input</v>
      </c>
      <c r="AM48" s="224" t="str">
        <f>HYPERLINK("#"&amp;ADDRESS(ROW()+1,COLUMN()),"Click to see dropwdown below")</f>
        <v>Click to see dropwdown below</v>
      </c>
      <c r="AN48" s="225"/>
      <c r="AO48" s="96" t="s">
        <v>135</v>
      </c>
      <c r="AP48" s="81"/>
      <c r="AQ48" s="96" t="s">
        <v>135</v>
      </c>
      <c r="AR48" s="81"/>
      <c r="AS48" s="90"/>
      <c r="AT48" s="110" t="str">
        <f>IF(AND(COUNTIF($K48,"&lt;&gt;"),$H49="Yes" ),"Yes","")</f>
        <v/>
      </c>
      <c r="AU48" s="110" t="str">
        <f>IF(AND(COUNTIF($K48,"&lt;&gt;"),$H49="Yes",T48="",R48="" ),"No","")</f>
        <v/>
      </c>
      <c r="AV48"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48"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48"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48" s="110" t="str">
        <f>IF(AC49="Not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48" s="110" t="s">
        <v>90</v>
      </c>
      <c r="BA48" s="111" t="s">
        <v>90</v>
      </c>
    </row>
    <row r="49" spans="1:53" ht="20" customHeight="1" x14ac:dyDescent="0.2">
      <c r="A49" s="207"/>
      <c r="B49" s="257"/>
      <c r="C49" s="260"/>
      <c r="D49" s="207"/>
      <c r="E49" s="207"/>
      <c r="F49" s="39"/>
      <c r="G49" s="107" t="str">
        <f>HYPERLINK("#"&amp;ADDRESS(ROW(),COLUMN()-1),CHAR(128))</f>
        <v>€</v>
      </c>
      <c r="H49" s="101"/>
      <c r="I49" s="107" t="str">
        <f>HYPERLINK("#"&amp;ADDRESS(ROW(),COLUMN()-1),CHAR(128))</f>
        <v>€</v>
      </c>
      <c r="J49" s="96" t="s">
        <v>136</v>
      </c>
      <c r="K49" s="39"/>
      <c r="L49" s="96" t="s">
        <v>136</v>
      </c>
      <c r="M49" s="39"/>
      <c r="N49" s="96" t="s">
        <v>136</v>
      </c>
      <c r="O49" s="101"/>
      <c r="P49" s="109" t="str">
        <f t="shared" si="3"/>
        <v>€</v>
      </c>
      <c r="Q49" s="96" t="s">
        <v>136</v>
      </c>
      <c r="R49" s="39"/>
      <c r="S49" s="96" t="s">
        <v>136</v>
      </c>
      <c r="T49" s="39"/>
      <c r="U49" s="246"/>
      <c r="V49" s="39"/>
      <c r="W49" s="107" t="str">
        <f>HYPERLINK("#"&amp;ADDRESS(ROW(),COLUMN()-1),CHAR(128))</f>
        <v>€</v>
      </c>
      <c r="X49" s="253"/>
      <c r="Y49" s="102"/>
      <c r="Z49" s="107" t="str">
        <f>HYPERLINK("#"&amp;ADDRESS(ROW(),COLUMN()-1),CHAR(128))</f>
        <v>€</v>
      </c>
      <c r="AA49" s="253"/>
      <c r="AB49" s="246"/>
      <c r="AC49" s="39"/>
      <c r="AD49" s="107" t="str">
        <f>HYPERLINK("#"&amp;ADDRESS(ROW(),COLUMN()-1),CHAR(128))</f>
        <v>€</v>
      </c>
      <c r="AE49" s="253"/>
      <c r="AF49" s="39"/>
      <c r="AG49" s="107" t="str">
        <f>HYPERLINK("#"&amp;ADDRESS(ROW(),COLUMN()-1),CHAR(128))</f>
        <v>€</v>
      </c>
      <c r="AH49" s="253"/>
      <c r="AI49" s="244"/>
      <c r="AJ49" s="246"/>
      <c r="AK49" s="244"/>
      <c r="AL49" s="246"/>
      <c r="AM49" s="39"/>
      <c r="AN49" s="107" t="str">
        <f>HYPERLINK("#"&amp;ADDRESS(ROW(),COLUMN()-1),CHAR(128))</f>
        <v>€</v>
      </c>
      <c r="AO49" s="96" t="s">
        <v>136</v>
      </c>
      <c r="AP49" s="39"/>
      <c r="AQ49" s="96" t="s">
        <v>136</v>
      </c>
      <c r="AR49" s="39"/>
      <c r="AT49" s="110" t="str">
        <f>IF(AND(COUNTIF($K49,"&lt;&gt;"),$H49="Yes" ),"Yes","")</f>
        <v/>
      </c>
      <c r="AU49" s="110" t="str">
        <f>IF(AND(COUNTIF($K49,"&lt;&gt;"),$H49="Yes",T49="",R49="" ),"No","")</f>
        <v/>
      </c>
      <c r="AV49" s="110" t="str">
        <f>IF(AND('B. Overview of Internships '!$B$13="Available",'B. Overview of Internships '!$B$14&gt;0,X48=""),"Not Available",IF(AND('B. Overview of Internships '!$B$13="Available",'B. Overview of Internships '!$B$14=0, ISNUMBER('B. Overview of Internships '!$B$14)),"Not Applicable",IF('B. Overview of Internships '!$B$13="Not Available","Not Available","")))</f>
        <v/>
      </c>
      <c r="AW49" s="110" t="str">
        <f>IF(AND('B. Overview of Internships '!$B$13="Available",'B. Overview of Internships '!$B$14&gt;0,AA48=""),"Not Available",IF(AND('B. Overview of Internships '!$B$13="Available",'B. Overview of Internships '!$B$14=0,ISNUMBER('B. Overview of Internships '!$B$14)),"Not Applicable",IF('B. Overview of Internships '!$B$13="Not Available","Not Available","")))</f>
        <v/>
      </c>
      <c r="AX49" s="110" t="str">
        <f>IF(AND('B. Overview of Internships '!$C$13="Available",'B. Overview of Internships '!$C$14&gt;0, AE48=""),"Not Available",IF(AND('B. Overview of Internships '!$C$13="Available",'B. Overview of Internships '!$C$14=0,ISNUMBER('B. Overview of Internships '!$C$14)),"Not Applicable",IF('B. Overview of Internships '!$C$13="Not Available","Not Available","")))</f>
        <v/>
      </c>
      <c r="AY49" s="110" t="str">
        <f>IF(AC49="Not Applicable","Not Applicable", IF(AND('B. Overview of Internships '!$C$13="Available",'B. Overview of Internships '!$C$14&gt;0,AH48=""),"Not Available",IF(AND('B. Overview of Internships '!$C$13="Available",'B. Overview of Internships '!$C$14=0, ISNUMBER('B. Overview of Internships '!$C$14)),"Not Applicable",IF('B. Overview of Internships '!$C$13="Not Available","Not Available",""))))</f>
        <v/>
      </c>
      <c r="AZ49" s="110" t="str">
        <f>IF(AND(AP48="",AP49="",AP50="",AR48="",AR49="",AR50=""),"No","")</f>
        <v>No</v>
      </c>
      <c r="BA49" s="110" t="str">
        <f>IF(AND(K48="",K49="",K50="",M48="",M49="",M50=""),"No","")</f>
        <v>No</v>
      </c>
    </row>
    <row r="50" spans="1:53" ht="20" customHeight="1" x14ac:dyDescent="0.2">
      <c r="A50" s="207"/>
      <c r="B50" s="258"/>
      <c r="C50" s="261"/>
      <c r="D50" s="207"/>
      <c r="E50" s="207"/>
      <c r="F50" s="241"/>
      <c r="G50" s="242"/>
      <c r="H50" s="146"/>
      <c r="I50" s="147"/>
      <c r="J50" s="96" t="s">
        <v>137</v>
      </c>
      <c r="K50" s="39"/>
      <c r="L50" s="96" t="s">
        <v>137</v>
      </c>
      <c r="M50" s="39"/>
      <c r="N50" s="96" t="s">
        <v>137</v>
      </c>
      <c r="O50" s="101"/>
      <c r="P50" s="109" t="str">
        <f t="shared" si="3"/>
        <v>€</v>
      </c>
      <c r="Q50" s="96" t="s">
        <v>137</v>
      </c>
      <c r="R50" s="39"/>
      <c r="S50" s="96" t="s">
        <v>137</v>
      </c>
      <c r="T50" s="39"/>
      <c r="U50" s="247"/>
      <c r="V50" s="241"/>
      <c r="W50" s="242"/>
      <c r="X50" s="254"/>
      <c r="Y50" s="241"/>
      <c r="Z50" s="242"/>
      <c r="AA50" s="254"/>
      <c r="AB50" s="247"/>
      <c r="AC50" s="241"/>
      <c r="AD50" s="242"/>
      <c r="AE50" s="254"/>
      <c r="AF50" s="241"/>
      <c r="AG50" s="242"/>
      <c r="AH50" s="254"/>
      <c r="AI50" s="245"/>
      <c r="AJ50" s="247"/>
      <c r="AK50" s="245"/>
      <c r="AL50" s="247"/>
      <c r="AM50" s="241"/>
      <c r="AN50" s="242"/>
      <c r="AO50" s="96" t="s">
        <v>137</v>
      </c>
      <c r="AP50" s="39"/>
      <c r="AQ50" s="96" t="s">
        <v>137</v>
      </c>
      <c r="AR50" s="39"/>
      <c r="AT50" s="110" t="str">
        <f>IF(AND(COUNTIF($K50,"&lt;&gt;"),$H49="Yes" ),"Yes","")</f>
        <v/>
      </c>
      <c r="AU50" s="110" t="str">
        <f>IF(AND(COUNTIF($K50,"&lt;&gt;"),$H49="Yes",T50="",R50="" ),"No","")</f>
        <v/>
      </c>
      <c r="AV50" s="110"/>
      <c r="AW50" s="110"/>
      <c r="AX50" s="110" t="str">
        <f>IF(AND('B. Overview of Internships '!$C$13="Available",'B. Overview of Internships '!$C$14&gt;0,AE48=""),"Not Applicable",IF(AND('B. Overview of Internships '!$C$13="Available",'B. Overview of Internships '!$C$14=0,ISNUMBER('B. Overview of Internships '!$C$14)),"Not Applicable",IF('B. Overview of Internships '!$C$13="Not Available","Not Available","")))</f>
        <v/>
      </c>
      <c r="AY50" s="110" t="str">
        <f>IF(AC49="Not Applicable","Not Applicable", IF(AND('B. Overview of Internships '!$C$13="Available",'B. Overview of Internships '!$C$14&gt;0,AH48=""),"Not Applicable",IF(AND('B. Overview of Internships '!$C$13="Available",'B. Overview of Internships '!$C$14=0,ISNUMBER('B. Overview of Internships '!$C$14)),"Not Applicable",IF('B. Overview of Internships '!$C$13="Not Available","Not Available",""))))</f>
        <v/>
      </c>
      <c r="AZ50" s="110"/>
      <c r="BA50" s="110"/>
    </row>
    <row r="51" spans="1:53" ht="20" customHeight="1" x14ac:dyDescent="0.2">
      <c r="A51" s="207"/>
      <c r="B51" s="256">
        <v>8.5</v>
      </c>
      <c r="C51" s="259" t="s">
        <v>58</v>
      </c>
      <c r="D51" s="207"/>
      <c r="E51" s="207"/>
      <c r="F51" s="262" t="str">
        <f>HYPERLINK("#"&amp;ADDRESS(ROW()+1,COLUMN()),"Click to see dropwdown below")</f>
        <v>Click to see dropwdown below</v>
      </c>
      <c r="G51" s="225"/>
      <c r="H51" s="224" t="str">
        <f>HYPERLINK("#"&amp;ADDRESS(ROW()+1,COLUMN()),"Click to see dropwdown below")</f>
        <v>Click to see dropwdown below</v>
      </c>
      <c r="I51" s="263"/>
      <c r="J51" s="96" t="s">
        <v>135</v>
      </c>
      <c r="K51" s="81"/>
      <c r="L51" s="96" t="s">
        <v>135</v>
      </c>
      <c r="M51" s="97"/>
      <c r="N51" s="96" t="s">
        <v>135</v>
      </c>
      <c r="O51" s="98"/>
      <c r="P51" s="108" t="str">
        <f t="shared" si="3"/>
        <v>€</v>
      </c>
      <c r="Q51" s="96" t="s">
        <v>135</v>
      </c>
      <c r="R51" s="81"/>
      <c r="S51" s="96" t="s">
        <v>135</v>
      </c>
      <c r="T51" s="81"/>
      <c r="U51"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51" s="224" t="str">
        <f>HYPERLINK("#"&amp;ADDRESS(ROW()+1,COLUMN()),"Click to see dropwdown below")</f>
        <v>Click to see dropwdown below</v>
      </c>
      <c r="W51" s="225"/>
      <c r="X51" s="253"/>
      <c r="Y51" s="224" t="str">
        <f>HYPERLINK("#"&amp;ADDRESS(ROW()+1,COLUMN()),"Click to see dropwdown below")</f>
        <v>Click to see dropwdown below</v>
      </c>
      <c r="Z51" s="225"/>
      <c r="AA51" s="253"/>
      <c r="AB51"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51" s="224" t="str">
        <f>HYPERLINK("#"&amp;ADDRESS(ROW()+1,COLUMN()),"Click to see dropwdown below")</f>
        <v>Click to see dropwdown below</v>
      </c>
      <c r="AD51" s="225"/>
      <c r="AE51" s="253"/>
      <c r="AF51" s="224" t="str">
        <f>HYPERLINK("#"&amp;ADDRESS(ROW()+1,COLUMN()),"Click to see dropwdown below")</f>
        <v>Click to see dropwdown below</v>
      </c>
      <c r="AG51" s="225"/>
      <c r="AH51" s="253"/>
      <c r="AI51" s="244" t="str">
        <f>IF(AND('B. Overview of Internships '!$B$13="Available",'B. Overview of Internships '!$B$14=0, ISNUMBER('B. Overview of Internships '!$B$14)),"Percentage not applicable", IF(OR('B. Overview of Internships '!$B$13="Not Available",V52="Not Available",Y52="Not Available"), "Percentage not available", IF(AND('B. Overview of Internships '!$B$13="Available", 'B. Overview of Internships '!$B$14&gt;0, V52= "Available",Y52="Available", ISNUMBER(X51),ISNUMBER(AA51),AA51&lt;=X51), AA51/X51,"Check input")))</f>
        <v>Check input</v>
      </c>
      <c r="AJ51" s="246" t="str">
        <f>IF(OR(AI51="Percentage not available",AND(AI51&gt;=0,ISNUMBER(AI51),AI51&lt;0.5)),"Red",IF(AND(AI51&lt;=0.8,AI51&gt;=0.5,ISNUMBER(AI51)),"Yellow",IF(AND(AI51&gt;0.8,AI51&lt;=1,ISNUMBER(AI51)),"Green",IF(AI51="Percentage not applicable","Gray","Check input"))))</f>
        <v>Check input</v>
      </c>
      <c r="AK51" s="244" t="str">
        <f>IF(OR(AC52="Not Applicable",AF52="Not Applicable",AND('B. Overview of Internships '!$C$13="Available",'B. Overview of Internships '!$C$14=0,ISNUMBER('B. Overview of Internships '!$C$14))),"Percentage not applicable",IF(OR('B. Overview of Internships '!$C$13="Not Available",AC52="Not Available",AF52="Not Available"),"Percentage not available",IF(AND(AF52="Available",AC52="Available",'B. Overview of Internships '!$C$13="Available",'B. Overview of Internships '!$C$14&gt;0,ISNUMBER(AH51),ISNUMBER(AE51),AH51&lt;=AE51),AH51/AE51,"Check input")))</f>
        <v>Check input</v>
      </c>
      <c r="AL51" s="246" t="str">
        <f>IF(OR(AK51="Percentage not available",AND(AK51&gt;=0,ISNUMBER(AK51),AK51&lt;0.5)),"Red",IF(AND(AK51&lt;=0.8,AK51&gt;=0.5,ISNUMBER(AK51)),"Yellow",IF(AND(AK51&gt;0.8,AK51&lt;=1,ISNUMBER(AK51)),"Green",IF(AK51="Percentage not applicable","Gray","Check input"))))</f>
        <v>Check input</v>
      </c>
      <c r="AM51" s="224" t="str">
        <f>HYPERLINK("#"&amp;ADDRESS(ROW()+1,COLUMN()),"Click to see dropwdown below")</f>
        <v>Click to see dropwdown below</v>
      </c>
      <c r="AN51" s="225"/>
      <c r="AO51" s="96" t="s">
        <v>135</v>
      </c>
      <c r="AP51" s="81"/>
      <c r="AQ51" s="96" t="s">
        <v>135</v>
      </c>
      <c r="AR51" s="81"/>
      <c r="AS51" s="90"/>
      <c r="AT51" s="110" t="str">
        <f>IF(AND(COUNTIF($K51,"&lt;&gt;"),$H52="Yes" ),"Yes","")</f>
        <v/>
      </c>
      <c r="AU51" s="110" t="str">
        <f>IF(AND(COUNTIF($K51,"&lt;&gt;"),$H52="Yes",T51="",R51="" ),"No","")</f>
        <v/>
      </c>
      <c r="AV51"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51"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51"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51" s="110" t="str">
        <f>IF(AC52="Not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51" s="110" t="s">
        <v>90</v>
      </c>
      <c r="BA51" s="111" t="s">
        <v>90</v>
      </c>
    </row>
    <row r="52" spans="1:53" ht="20" customHeight="1" x14ac:dyDescent="0.2">
      <c r="A52" s="207"/>
      <c r="B52" s="257"/>
      <c r="C52" s="260"/>
      <c r="D52" s="207"/>
      <c r="E52" s="207"/>
      <c r="F52" s="39"/>
      <c r="G52" s="107" t="str">
        <f>HYPERLINK("#"&amp;ADDRESS(ROW(),COLUMN()-1),CHAR(128))</f>
        <v>€</v>
      </c>
      <c r="H52" s="101"/>
      <c r="I52" s="107" t="str">
        <f>HYPERLINK("#"&amp;ADDRESS(ROW(),COLUMN()-1),CHAR(128))</f>
        <v>€</v>
      </c>
      <c r="J52" s="96" t="s">
        <v>136</v>
      </c>
      <c r="K52" s="39"/>
      <c r="L52" s="96" t="s">
        <v>136</v>
      </c>
      <c r="M52" s="39"/>
      <c r="N52" s="96" t="s">
        <v>136</v>
      </c>
      <c r="O52" s="101"/>
      <c r="P52" s="109" t="str">
        <f t="shared" si="3"/>
        <v>€</v>
      </c>
      <c r="Q52" s="96" t="s">
        <v>136</v>
      </c>
      <c r="R52" s="39"/>
      <c r="S52" s="96" t="s">
        <v>136</v>
      </c>
      <c r="T52" s="39"/>
      <c r="U52" s="246"/>
      <c r="V52" s="39"/>
      <c r="W52" s="107" t="str">
        <f>HYPERLINK("#"&amp;ADDRESS(ROW(),COLUMN()-1),CHAR(128))</f>
        <v>€</v>
      </c>
      <c r="X52" s="253"/>
      <c r="Y52" s="102"/>
      <c r="Z52" s="107" t="str">
        <f>HYPERLINK("#"&amp;ADDRESS(ROW(),COLUMN()-1),CHAR(128))</f>
        <v>€</v>
      </c>
      <c r="AA52" s="253"/>
      <c r="AB52" s="246"/>
      <c r="AC52" s="39"/>
      <c r="AD52" s="107" t="str">
        <f>HYPERLINK("#"&amp;ADDRESS(ROW(),COLUMN()-1),CHAR(128))</f>
        <v>€</v>
      </c>
      <c r="AE52" s="253"/>
      <c r="AF52" s="39"/>
      <c r="AG52" s="107" t="str">
        <f>HYPERLINK("#"&amp;ADDRESS(ROW(),COLUMN()-1),CHAR(128))</f>
        <v>€</v>
      </c>
      <c r="AH52" s="253"/>
      <c r="AI52" s="244"/>
      <c r="AJ52" s="246"/>
      <c r="AK52" s="244"/>
      <c r="AL52" s="246"/>
      <c r="AM52" s="39"/>
      <c r="AN52" s="107" t="str">
        <f>HYPERLINK("#"&amp;ADDRESS(ROW(),COLUMN()-1),CHAR(128))</f>
        <v>€</v>
      </c>
      <c r="AO52" s="96" t="s">
        <v>136</v>
      </c>
      <c r="AP52" s="39"/>
      <c r="AQ52" s="96" t="s">
        <v>136</v>
      </c>
      <c r="AR52" s="39"/>
      <c r="AT52" s="110" t="str">
        <f>IF(AND(COUNTIF($K52,"&lt;&gt;"),$H52="Yes" ),"Yes","")</f>
        <v/>
      </c>
      <c r="AU52" s="110" t="str">
        <f>IF(AND(COUNTIF($K52,"&lt;&gt;"),$H52="Yes",T52="",R52="" ),"No","")</f>
        <v/>
      </c>
      <c r="AV52" s="110" t="str">
        <f>IF(AND('B. Overview of Internships '!$B$13="Available",'B. Overview of Internships '!$B$14&gt;0,X51=""),"Not Available",IF(AND('B. Overview of Internships '!$B$13="Available",'B. Overview of Internships '!$B$14=0, ISNUMBER('B. Overview of Internships '!$B$14)),"Not Applicable",IF('B. Overview of Internships '!$B$13="Not Available","Not Available","")))</f>
        <v/>
      </c>
      <c r="AW52" s="110" t="str">
        <f>IF(AND('B. Overview of Internships '!$B$13="Available",'B. Overview of Internships '!$B$14&gt;0,AA51=""),"Not Available",IF(AND('B. Overview of Internships '!$B$13="Available",'B. Overview of Internships '!$B$14=0,ISNUMBER('B. Overview of Internships '!$B$14)),"Not Applicable",IF('B. Overview of Internships '!$B$13="Not Available","Not Available","")))</f>
        <v/>
      </c>
      <c r="AX52" s="110" t="str">
        <f>IF(AND('B. Overview of Internships '!$C$13="Available",'B. Overview of Internships '!$C$14&gt;0, AE51=""),"Not Available",IF(AND('B. Overview of Internships '!$C$13="Available",'B. Overview of Internships '!$C$14=0,ISNUMBER('B. Overview of Internships '!$C$14)),"Not Applicable",IF('B. Overview of Internships '!$C$13="Not Available","Not Available","")))</f>
        <v/>
      </c>
      <c r="AY52" s="110" t="str">
        <f>IF(AC52="Not Applicable","Not Applicable", IF(AND('B. Overview of Internships '!$C$13="Available",'B. Overview of Internships '!$C$14&gt;0,AH51=""),"Not Available",IF(AND('B. Overview of Internships '!$C$13="Available",'B. Overview of Internships '!$C$14=0, ISNUMBER('B. Overview of Internships '!$C$14)),"Not Applicable",IF('B. Overview of Internships '!$C$13="Not Available","Not Available",""))))</f>
        <v/>
      </c>
      <c r="AZ52" s="110" t="str">
        <f>IF(AND(AP51="",AP52="",AP53="",AR51="",AR52="",AR53=""),"No","")</f>
        <v>No</v>
      </c>
      <c r="BA52" s="110" t="str">
        <f>IF(AND(K51="",K52="",K53="",M51="",M52="",M53=""),"No","")</f>
        <v>No</v>
      </c>
    </row>
    <row r="53" spans="1:53" ht="20" customHeight="1" x14ac:dyDescent="0.2">
      <c r="A53" s="208"/>
      <c r="B53" s="258"/>
      <c r="C53" s="261"/>
      <c r="D53" s="208"/>
      <c r="E53" s="208"/>
      <c r="F53" s="241"/>
      <c r="G53" s="242"/>
      <c r="H53" s="146"/>
      <c r="I53" s="147"/>
      <c r="J53" s="96" t="s">
        <v>137</v>
      </c>
      <c r="K53" s="39"/>
      <c r="L53" s="96" t="s">
        <v>137</v>
      </c>
      <c r="M53" s="39"/>
      <c r="N53" s="96" t="s">
        <v>137</v>
      </c>
      <c r="O53" s="101"/>
      <c r="P53" s="109" t="str">
        <f t="shared" si="3"/>
        <v>€</v>
      </c>
      <c r="Q53" s="96" t="s">
        <v>137</v>
      </c>
      <c r="R53" s="39"/>
      <c r="S53" s="96" t="s">
        <v>137</v>
      </c>
      <c r="T53" s="39"/>
      <c r="U53" s="247"/>
      <c r="V53" s="241"/>
      <c r="W53" s="242"/>
      <c r="X53" s="254"/>
      <c r="Y53" s="241"/>
      <c r="Z53" s="242"/>
      <c r="AA53" s="254"/>
      <c r="AB53" s="247"/>
      <c r="AC53" s="241"/>
      <c r="AD53" s="242"/>
      <c r="AE53" s="254"/>
      <c r="AF53" s="241"/>
      <c r="AG53" s="242"/>
      <c r="AH53" s="254"/>
      <c r="AI53" s="245"/>
      <c r="AJ53" s="247"/>
      <c r="AK53" s="245"/>
      <c r="AL53" s="247"/>
      <c r="AM53" s="241"/>
      <c r="AN53" s="242"/>
      <c r="AO53" s="96" t="s">
        <v>137</v>
      </c>
      <c r="AP53" s="39"/>
      <c r="AQ53" s="96" t="s">
        <v>137</v>
      </c>
      <c r="AR53" s="39"/>
      <c r="AT53" s="110" t="str">
        <f>IF(AND(COUNTIF($K53,"&lt;&gt;"),$H52="Yes" ),"Yes","")</f>
        <v/>
      </c>
      <c r="AU53" s="110" t="str">
        <f>IF(AND(COUNTIF($K53,"&lt;&gt;"),$H52="Yes",T53="",R53="" ),"No","")</f>
        <v/>
      </c>
      <c r="AV53" s="110"/>
      <c r="AW53" s="110"/>
      <c r="AX53" s="110" t="str">
        <f>IF(AND('B. Overview of Internships '!$C$13="Available",'B. Overview of Internships '!$C$14&gt;0,AE51=""),"Not Applicable",IF(AND('B. Overview of Internships '!$C$13="Available",'B. Overview of Internships '!$C$14=0,ISNUMBER('B. Overview of Internships '!$C$14)),"Not Applicable",IF('B. Overview of Internships '!$C$13="Not Available","Not Available","")))</f>
        <v/>
      </c>
      <c r="AY53" s="110" t="str">
        <f>IF(AC52="Not Applicable","Not Applicable", IF(AND('B. Overview of Internships '!$C$13="Available",'B. Overview of Internships '!$C$14&gt;0,AH51=""),"Not Applicable",IF(AND('B. Overview of Internships '!$C$13="Available",'B. Overview of Internships '!$C$14=0,ISNUMBER('B. Overview of Internships '!$C$14)),"Not Applicable",IF('B. Overview of Internships '!$C$13="Not Available","Not Available",""))))</f>
        <v/>
      </c>
      <c r="AZ53" s="110"/>
      <c r="BA53" s="110"/>
    </row>
    <row r="54" spans="1:53" s="94" customFormat="1" ht="25.5" customHeight="1" x14ac:dyDescent="0.2">
      <c r="A54" s="22"/>
      <c r="B54" s="4"/>
      <c r="C54" s="4"/>
      <c r="D54" s="4"/>
      <c r="E54" s="5"/>
      <c r="F54" s="5"/>
      <c r="G54" s="12"/>
      <c r="H54" s="4"/>
      <c r="I54" s="6"/>
      <c r="J54" s="4"/>
      <c r="K54" s="4"/>
      <c r="L54" s="4"/>
      <c r="M54" s="4"/>
      <c r="N54" s="4"/>
      <c r="O54" s="4"/>
      <c r="P54" s="6"/>
      <c r="Q54" s="4"/>
      <c r="R54" s="5"/>
      <c r="S54" s="4"/>
      <c r="T54" s="5"/>
      <c r="U54" s="5"/>
      <c r="V54" s="5"/>
      <c r="W54" s="12"/>
      <c r="X54" s="5"/>
      <c r="Y54" s="5"/>
      <c r="Z54" s="12"/>
      <c r="AA54" s="5"/>
      <c r="AB54" s="5"/>
      <c r="AC54" s="5"/>
      <c r="AD54" s="12"/>
      <c r="AE54" s="5"/>
      <c r="AF54" s="5"/>
      <c r="AG54" s="12"/>
      <c r="AH54" s="5"/>
      <c r="AI54" s="5"/>
      <c r="AJ54" s="5"/>
      <c r="AK54" s="5"/>
      <c r="AL54" s="5"/>
      <c r="AM54" s="5"/>
      <c r="AN54" s="12"/>
      <c r="AO54" s="4"/>
      <c r="AP54" s="5"/>
      <c r="AQ54" s="4"/>
      <c r="AR54" s="5"/>
    </row>
    <row r="55" spans="1:53" ht="20" customHeight="1" x14ac:dyDescent="0.2">
      <c r="A55" s="206" t="s">
        <v>189</v>
      </c>
      <c r="B55" s="256">
        <v>9</v>
      </c>
      <c r="C55" s="259" t="s">
        <v>202</v>
      </c>
      <c r="D55" s="206" t="s">
        <v>27</v>
      </c>
      <c r="E55" s="206" t="s">
        <v>49</v>
      </c>
      <c r="F55" s="262" t="str">
        <f>HYPERLINK("#"&amp;ADDRESS(ROW()+1,COLUMN()),"Click to see dropwdown below")</f>
        <v>Click to see dropwdown below</v>
      </c>
      <c r="G55" s="225"/>
      <c r="H55" s="224" t="str">
        <f>HYPERLINK("#"&amp;ADDRESS(ROW()+1,COLUMN()),"Click to see dropwdown below")</f>
        <v>Click to see dropwdown below</v>
      </c>
      <c r="I55" s="263"/>
      <c r="J55" s="96" t="s">
        <v>135</v>
      </c>
      <c r="K55" s="81"/>
      <c r="L55" s="96" t="s">
        <v>135</v>
      </c>
      <c r="M55" s="97"/>
      <c r="N55" s="96" t="s">
        <v>135</v>
      </c>
      <c r="O55" s="98"/>
      <c r="P55" s="108" t="str">
        <f>HYPERLINK("#"&amp;ADDRESS(ROW(),COLUMN()-1),CHAR(128))</f>
        <v>€</v>
      </c>
      <c r="Q55" s="96" t="s">
        <v>135</v>
      </c>
      <c r="R55" s="81"/>
      <c r="S55" s="96" t="s">
        <v>135</v>
      </c>
      <c r="T55" s="81"/>
      <c r="U55"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55" s="224" t="str">
        <f>HYPERLINK("#"&amp;ADDRESS(ROW()+1,COLUMN()),"Click to see dropwdown below")</f>
        <v>Click to see dropwdown below</v>
      </c>
      <c r="W55" s="225"/>
      <c r="X55" s="253"/>
      <c r="Y55" s="224" t="str">
        <f>HYPERLINK("#"&amp;ADDRESS(ROW()+1,COLUMN()),"Click to see dropwdown below")</f>
        <v>Click to see dropwdown below</v>
      </c>
      <c r="Z55" s="225"/>
      <c r="AA55" s="253"/>
      <c r="AB55"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55" s="224" t="str">
        <f>HYPERLINK("#"&amp;ADDRESS(ROW()+1,COLUMN()),"Click to see dropwdown below")</f>
        <v>Click to see dropwdown below</v>
      </c>
      <c r="AD55" s="225"/>
      <c r="AE55" s="253"/>
      <c r="AF55" s="224" t="str">
        <f>HYPERLINK("#"&amp;ADDRESS(ROW()+1,COLUMN()),"Click to see dropwdown below")</f>
        <v>Click to see dropwdown below</v>
      </c>
      <c r="AG55" s="225"/>
      <c r="AH55" s="253"/>
      <c r="AI55" s="244" t="str">
        <f>IF(AND('B. Overview of Internships '!$B$13="Available",'B. Overview of Internships '!$B$14=0, ISNUMBER('B. Overview of Internships '!$B$14)),"Percentage not applicable", IF(OR('B. Overview of Internships '!$B$13="Not Available",V56="Not Available",Y56="Not Available"), "Percentage not available", IF(AND('B. Overview of Internships '!$B$13="Available", 'B. Overview of Internships '!$B$14&gt;0, V56= "Available",Y56="Available", ISNUMBER(X55),ISNUMBER(AA55),AA55&lt;=X55), AA55/X55,"Check input")))</f>
        <v>Check input</v>
      </c>
      <c r="AJ55" s="246" t="str">
        <f>IF(OR(AI55="Percentage not available",AND(AI55&gt;=0,ISNUMBER(AI55),AI55&lt;0.5)),"Red",IF(AND(AI55&lt;=0.8,AI55&gt;=0.5,ISNUMBER(AI55)),"Yellow",IF(AND(AI55&gt;0.8,AI55&lt;=1,ISNUMBER(AI55)),"Green",IF(AI55="Percentage not applicable","Gray","Check input"))))</f>
        <v>Check input</v>
      </c>
      <c r="AK55" s="244" t="str">
        <f>IF(OR(AC56="Not Applicable",AF56="Not Applicable",AND('B. Overview of Internships '!$C$13="Available",'B. Overview of Internships '!$C$14=0,ISNUMBER('B. Overview of Internships '!$C$14))),"Percentage not applicable",IF(OR('B. Overview of Internships '!$C$13="Not Available",AC56="Not Available",AF56="Not Available"),"Percentage not available",IF(AND(AF56="Available",AC56="Available",'B. Overview of Internships '!$C$13="Available",'B. Overview of Internships '!$C$14&gt;0,ISNUMBER(AH55),ISNUMBER(AE55),AH55&lt;=AE55),AH55/AE55,"Check input")))</f>
        <v>Check input</v>
      </c>
      <c r="AL55" s="246" t="str">
        <f>IF(OR(AK55="Percentage not available",AND(AK55&gt;=0,ISNUMBER(AK55),AK55&lt;0.5)),"Red",IF(AND(AK55&lt;=0.8,AK55&gt;=0.5,ISNUMBER(AK55)),"Yellow",IF(AND(AK55&gt;0.8,AK55&lt;=1,ISNUMBER(AK55)),"Green",IF(AK55="Percentage not applicable","Gray","Check input"))))</f>
        <v>Check input</v>
      </c>
      <c r="AM55" s="224" t="str">
        <f>HYPERLINK("#"&amp;ADDRESS(ROW()+1,COLUMN()),"Click to see dropwdown below")</f>
        <v>Click to see dropwdown below</v>
      </c>
      <c r="AN55" s="225"/>
      <c r="AO55" s="96" t="s">
        <v>135</v>
      </c>
      <c r="AP55" s="81"/>
      <c r="AQ55" s="96" t="s">
        <v>135</v>
      </c>
      <c r="AR55" s="81"/>
      <c r="AS55" s="90"/>
      <c r="AT55" s="110" t="str">
        <f>IF(AND(COUNTIF($K55,"&lt;&gt;"),$H56="Yes" ),"Yes","")</f>
        <v/>
      </c>
      <c r="AU55" s="110" t="str">
        <f>IF(AND(COUNTIF($K55,"&lt;&gt;"),$H56="Yes",T55="",R55="" ),"No","")</f>
        <v/>
      </c>
      <c r="AV55"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55"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55"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55" s="110" t="str">
        <f>IF(AC56="Not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55" s="110" t="s">
        <v>90</v>
      </c>
      <c r="BA55" s="111" t="s">
        <v>90</v>
      </c>
    </row>
    <row r="56" spans="1:53" ht="20" customHeight="1" x14ac:dyDescent="0.2">
      <c r="A56" s="207"/>
      <c r="B56" s="257"/>
      <c r="C56" s="260"/>
      <c r="D56" s="207"/>
      <c r="E56" s="207"/>
      <c r="F56" s="39"/>
      <c r="G56" s="107" t="str">
        <f>HYPERLINK("#"&amp;ADDRESS(ROW(),COLUMN()-1),CHAR(128))</f>
        <v>€</v>
      </c>
      <c r="H56" s="101"/>
      <c r="I56" s="107" t="str">
        <f>HYPERLINK("#"&amp;ADDRESS(ROW(),COLUMN()-1),CHAR(128))</f>
        <v>€</v>
      </c>
      <c r="J56" s="96" t="s">
        <v>136</v>
      </c>
      <c r="K56" s="39"/>
      <c r="L56" s="96" t="s">
        <v>136</v>
      </c>
      <c r="M56" s="39"/>
      <c r="N56" s="96" t="s">
        <v>136</v>
      </c>
      <c r="O56" s="101"/>
      <c r="P56" s="109" t="str">
        <f>HYPERLINK("#"&amp;ADDRESS(ROW(),COLUMN()-1),CHAR(128))</f>
        <v>€</v>
      </c>
      <c r="Q56" s="96" t="s">
        <v>136</v>
      </c>
      <c r="R56" s="39"/>
      <c r="S56" s="96" t="s">
        <v>136</v>
      </c>
      <c r="T56" s="39"/>
      <c r="U56" s="246"/>
      <c r="V56" s="39"/>
      <c r="W56" s="107" t="str">
        <f>HYPERLINK("#"&amp;ADDRESS(ROW(),COLUMN()-1),CHAR(128))</f>
        <v>€</v>
      </c>
      <c r="X56" s="253"/>
      <c r="Y56" s="102"/>
      <c r="Z56" s="107" t="str">
        <f>HYPERLINK("#"&amp;ADDRESS(ROW(),COLUMN()-1),CHAR(128))</f>
        <v>€</v>
      </c>
      <c r="AA56" s="253"/>
      <c r="AB56" s="246"/>
      <c r="AC56" s="39"/>
      <c r="AD56" s="107" t="str">
        <f>HYPERLINK("#"&amp;ADDRESS(ROW(),COLUMN()-1),CHAR(128))</f>
        <v>€</v>
      </c>
      <c r="AE56" s="253"/>
      <c r="AF56" s="39"/>
      <c r="AG56" s="107" t="str">
        <f>HYPERLINK("#"&amp;ADDRESS(ROW(),COLUMN()-1),CHAR(128))</f>
        <v>€</v>
      </c>
      <c r="AH56" s="253"/>
      <c r="AI56" s="244"/>
      <c r="AJ56" s="246"/>
      <c r="AK56" s="244"/>
      <c r="AL56" s="246"/>
      <c r="AM56" s="39"/>
      <c r="AN56" s="107" t="str">
        <f>HYPERLINK("#"&amp;ADDRESS(ROW(),COLUMN()-1),CHAR(128))</f>
        <v>€</v>
      </c>
      <c r="AO56" s="96" t="s">
        <v>136</v>
      </c>
      <c r="AP56" s="39"/>
      <c r="AQ56" s="96" t="s">
        <v>136</v>
      </c>
      <c r="AR56" s="39"/>
      <c r="AT56" s="110" t="str">
        <f>IF(AND(COUNTIF($K56,"&lt;&gt;"),$H56="Yes" ),"Yes","")</f>
        <v/>
      </c>
      <c r="AU56" s="110" t="str">
        <f>IF(AND(COUNTIF($K56,"&lt;&gt;"),$H56="Yes",T56="",R56="" ),"No","")</f>
        <v/>
      </c>
      <c r="AV56" s="110" t="str">
        <f>IF(AND('B. Overview of Internships '!$B$13="Available",'B. Overview of Internships '!$B$14&gt;0,X55=""),"Not Available",IF(AND('B. Overview of Internships '!$B$13="Available",'B. Overview of Internships '!$B$14=0, ISNUMBER('B. Overview of Internships '!$B$14)),"Not Applicable",IF('B. Overview of Internships '!$B$13="Not Available","Not Available","")))</f>
        <v/>
      </c>
      <c r="AW56" s="110" t="str">
        <f>IF(AND('B. Overview of Internships '!$B$13="Available",'B. Overview of Internships '!$B$14&gt;0,AA55=""),"Not Available",IF(AND('B. Overview of Internships '!$B$13="Available",'B. Overview of Internships '!$B$14=0,ISNUMBER('B. Overview of Internships '!$B$14)),"Not Applicable",IF('B. Overview of Internships '!$B$13="Not Available","Not Available","")))</f>
        <v/>
      </c>
      <c r="AX56" s="110" t="str">
        <f>IF(AND('B. Overview of Internships '!$C$13="Available",'B. Overview of Internships '!$C$14&gt;0, AE55=""),"Not Available",IF(AND('B. Overview of Internships '!$C$13="Available",'B. Overview of Internships '!$C$14=0,ISNUMBER('B. Overview of Internships '!$C$14)),"Not Applicable",IF('B. Overview of Internships '!$C$13="Not Available","Not Available","")))</f>
        <v/>
      </c>
      <c r="AY56" s="110" t="str">
        <f>IF(AC56="Not Applicable","Not Applicable", IF(AND('B. Overview of Internships '!$C$13="Available",'B. Overview of Internships '!$C$14&gt;0,AH55=""),"Not Available",IF(AND('B. Overview of Internships '!$C$13="Available",'B. Overview of Internships '!$C$14=0, ISNUMBER('B. Overview of Internships '!$C$14)),"Not Applicable",IF('B. Overview of Internships '!$C$13="Not Available","Not Available",""))))</f>
        <v/>
      </c>
      <c r="AZ56" s="110" t="str">
        <f>IF(AND(AP55="",AP56="",AP57="",AR55="",AR56="",AR57=""),"No","")</f>
        <v>No</v>
      </c>
      <c r="BA56" s="110" t="str">
        <f>IF(AND(K55="",K56="",K57="",M55="",M56="",M57=""),"No","")</f>
        <v>No</v>
      </c>
    </row>
    <row r="57" spans="1:53" ht="20" customHeight="1" x14ac:dyDescent="0.2">
      <c r="A57" s="208"/>
      <c r="B57" s="258"/>
      <c r="C57" s="261"/>
      <c r="D57" s="208"/>
      <c r="E57" s="208"/>
      <c r="F57" s="241"/>
      <c r="G57" s="242"/>
      <c r="H57" s="146"/>
      <c r="I57" s="147"/>
      <c r="J57" s="96" t="s">
        <v>137</v>
      </c>
      <c r="K57" s="39"/>
      <c r="L57" s="96" t="s">
        <v>137</v>
      </c>
      <c r="M57" s="39"/>
      <c r="N57" s="96" t="s">
        <v>137</v>
      </c>
      <c r="O57" s="101"/>
      <c r="P57" s="109" t="str">
        <f>HYPERLINK("#"&amp;ADDRESS(ROW(),COLUMN()-1),CHAR(128))</f>
        <v>€</v>
      </c>
      <c r="Q57" s="96" t="s">
        <v>137</v>
      </c>
      <c r="R57" s="39"/>
      <c r="S57" s="96" t="s">
        <v>137</v>
      </c>
      <c r="T57" s="39"/>
      <c r="U57" s="247"/>
      <c r="V57" s="241"/>
      <c r="W57" s="242"/>
      <c r="X57" s="254"/>
      <c r="Y57" s="241"/>
      <c r="Z57" s="242"/>
      <c r="AA57" s="254"/>
      <c r="AB57" s="247"/>
      <c r="AC57" s="241"/>
      <c r="AD57" s="242"/>
      <c r="AE57" s="254"/>
      <c r="AF57" s="241"/>
      <c r="AG57" s="242"/>
      <c r="AH57" s="254"/>
      <c r="AI57" s="245"/>
      <c r="AJ57" s="247"/>
      <c r="AK57" s="245"/>
      <c r="AL57" s="247"/>
      <c r="AM57" s="241"/>
      <c r="AN57" s="242"/>
      <c r="AO57" s="96" t="s">
        <v>137</v>
      </c>
      <c r="AP57" s="39"/>
      <c r="AQ57" s="96" t="s">
        <v>137</v>
      </c>
      <c r="AR57" s="39"/>
      <c r="AT57" s="110" t="str">
        <f>IF(AND(COUNTIF($K57,"&lt;&gt;"),$H56="Yes" ),"Yes","")</f>
        <v/>
      </c>
      <c r="AU57" s="110" t="str">
        <f>IF(AND(COUNTIF($K57,"&lt;&gt;"),$H56="Yes",T57="",R57="" ),"No","")</f>
        <v/>
      </c>
      <c r="AV57" s="110"/>
      <c r="AW57" s="110"/>
      <c r="AX57" s="110" t="str">
        <f>IF(AND('B. Overview of Internships '!$C$13="Available",'B. Overview of Internships '!$C$14&gt;0,AE55=""),"Not Applicable",IF(AND('B. Overview of Internships '!$C$13="Available",'B. Overview of Internships '!$C$14=0,ISNUMBER('B. Overview of Internships '!$C$14)),"Not Applicable",IF('B. Overview of Internships '!$C$13="Not Available","Not Available","")))</f>
        <v/>
      </c>
      <c r="AY57" s="110" t="str">
        <f>IF(AC56="Not Applicable","Not Applicable", IF(AND('B. Overview of Internships '!$C$13="Available",'B. Overview of Internships '!$C$14&gt;0,AH55=""),"Not Applicable",IF(AND('B. Overview of Internships '!$C$13="Available",'B. Overview of Internships '!$C$14=0,ISNUMBER('B. Overview of Internships '!$C$14)),"Not Applicable",IF('B. Overview of Internships '!$C$13="Not Available","Not Available",""))))</f>
        <v/>
      </c>
      <c r="AZ57" s="110"/>
      <c r="BA57" s="110"/>
    </row>
    <row r="58" spans="1:53" s="94" customFormat="1" ht="25.5" customHeight="1" x14ac:dyDescent="0.2">
      <c r="A58" s="22"/>
      <c r="B58" s="4"/>
      <c r="C58" s="4"/>
      <c r="D58" s="4"/>
      <c r="E58" s="5"/>
      <c r="F58" s="5"/>
      <c r="G58" s="12"/>
      <c r="H58" s="4"/>
      <c r="I58" s="6"/>
      <c r="J58" s="4"/>
      <c r="K58" s="4"/>
      <c r="L58" s="4"/>
      <c r="M58" s="4"/>
      <c r="N58" s="4"/>
      <c r="O58" s="4"/>
      <c r="P58" s="6"/>
      <c r="Q58" s="4"/>
      <c r="R58" s="5"/>
      <c r="S58" s="4"/>
      <c r="T58" s="5"/>
      <c r="U58" s="5"/>
      <c r="V58" s="5"/>
      <c r="W58" s="12"/>
      <c r="X58" s="5"/>
      <c r="Y58" s="5"/>
      <c r="Z58" s="12"/>
      <c r="AA58" s="5"/>
      <c r="AB58" s="5"/>
      <c r="AC58" s="5"/>
      <c r="AD58" s="12"/>
      <c r="AE58" s="5"/>
      <c r="AF58" s="5"/>
      <c r="AG58" s="12"/>
      <c r="AH58" s="5"/>
      <c r="AI58" s="5"/>
      <c r="AJ58" s="5"/>
      <c r="AK58" s="5"/>
      <c r="AL58" s="5"/>
      <c r="AM58" s="5"/>
      <c r="AN58" s="12"/>
      <c r="AO58" s="4"/>
      <c r="AP58" s="5"/>
      <c r="AQ58" s="4"/>
      <c r="AR58" s="5"/>
    </row>
    <row r="59" spans="1:53" ht="20" customHeight="1" x14ac:dyDescent="0.2">
      <c r="A59" s="206" t="s">
        <v>190</v>
      </c>
      <c r="B59" s="256">
        <v>10</v>
      </c>
      <c r="C59" s="259" t="s">
        <v>33</v>
      </c>
      <c r="D59" s="206" t="s">
        <v>30</v>
      </c>
      <c r="E59" s="206" t="s">
        <v>32</v>
      </c>
      <c r="F59" s="262" t="str">
        <f>HYPERLINK("#"&amp;ADDRESS(ROW()+1,COLUMN()),"Click to see dropwdown below")</f>
        <v>Click to see dropwdown below</v>
      </c>
      <c r="G59" s="225"/>
      <c r="H59" s="224" t="str">
        <f>HYPERLINK("#"&amp;ADDRESS(ROW()+1,COLUMN()),"Click to see dropwdown below")</f>
        <v>Click to see dropwdown below</v>
      </c>
      <c r="I59" s="263"/>
      <c r="J59" s="96" t="s">
        <v>135</v>
      </c>
      <c r="K59" s="81"/>
      <c r="L59" s="96" t="s">
        <v>135</v>
      </c>
      <c r="M59" s="97"/>
      <c r="N59" s="96" t="s">
        <v>135</v>
      </c>
      <c r="O59" s="98"/>
      <c r="P59" s="108" t="str">
        <f>HYPERLINK("#"&amp;ADDRESS(ROW(),COLUMN()-1),CHAR(128))</f>
        <v>€</v>
      </c>
      <c r="Q59" s="96" t="s">
        <v>135</v>
      </c>
      <c r="R59" s="81"/>
      <c r="S59" s="96" t="s">
        <v>135</v>
      </c>
      <c r="T59" s="81"/>
      <c r="U59"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59" s="224" t="str">
        <f>HYPERLINK("#"&amp;ADDRESS(ROW()+1,COLUMN()),"Click to see dropwdown below")</f>
        <v>Click to see dropwdown below</v>
      </c>
      <c r="W59" s="225"/>
      <c r="X59" s="253"/>
      <c r="Y59" s="224" t="str">
        <f>HYPERLINK("#"&amp;ADDRESS(ROW()+1,COLUMN()),"Click to see dropwdown below")</f>
        <v>Click to see dropwdown below</v>
      </c>
      <c r="Z59" s="225"/>
      <c r="AA59" s="253"/>
      <c r="AB59"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59" s="224" t="str">
        <f>HYPERLINK("#"&amp;ADDRESS(ROW()+1,COLUMN()),"Click to see dropwdown below")</f>
        <v>Click to see dropwdown below</v>
      </c>
      <c r="AD59" s="225"/>
      <c r="AE59" s="253"/>
      <c r="AF59" s="224" t="str">
        <f>HYPERLINK("#"&amp;ADDRESS(ROW()+1,COLUMN()),"Click to see dropwdown below")</f>
        <v>Click to see dropwdown below</v>
      </c>
      <c r="AG59" s="225"/>
      <c r="AH59" s="253"/>
      <c r="AI59" s="244" t="str">
        <f>IF(AND('B. Overview of Internships '!$B$13="Available",'B. Overview of Internships '!$B$14=0, ISNUMBER('B. Overview of Internships '!$B$14)),"Percentage not applicable", IF(OR('B. Overview of Internships '!$B$13="Not Available",V60="Not Available",Y60="Not Available"), "Percentage not available", IF(AND('B. Overview of Internships '!$B$13="Available", 'B. Overview of Internships '!$B$14&gt;0, V60= "Available",Y60="Available", ISNUMBER(X59),ISNUMBER(AA59),AA59&lt;=X59), AA59/X59,"Check input")))</f>
        <v>Check input</v>
      </c>
      <c r="AJ59" s="246" t="str">
        <f>IF(OR(AI59="Percentage not available",AND(AI59&gt;=0,ISNUMBER(AI59),AI59&lt;0.5)),"Red",IF(AND(AI59&lt;=0.8,AI59&gt;=0.5,ISNUMBER(AI59)),"Yellow",IF(AND(AI59&gt;0.8,AI59&lt;=1,ISNUMBER(AI59)),"Green",IF(AI59="Percentage not applicable","Gray","Check input"))))</f>
        <v>Check input</v>
      </c>
      <c r="AK59" s="244" t="str">
        <f>IF(OR(AC60="Not Applicable",AF60="Not Applicable",AND('B. Overview of Internships '!$C$13="Available",'B. Overview of Internships '!$C$14=0,ISNUMBER('B. Overview of Internships '!$C$14))),"Percentage not applicable",IF(OR('B. Overview of Internships '!$C$13="Not Available",AC60="Not Available",AF60="Not Available"),"Percentage not available",IF(AND(AF60="Available",AC60="Available",'B. Overview of Internships '!$C$13="Available",'B. Overview of Internships '!$C$14&gt;0,ISNUMBER(AH59),ISNUMBER(AE59),AH59&lt;=AE59),AH59/AE59,"Check input")))</f>
        <v>Check input</v>
      </c>
      <c r="AL59" s="246" t="str">
        <f>IF(OR(AK59="Percentage not available",AND(AK59&gt;=0,ISNUMBER(AK59),AK59&lt;0.5)),"Red",IF(AND(AK59&lt;=0.8,AK59&gt;=0.5,ISNUMBER(AK59)),"Yellow",IF(AND(AK59&gt;0.8,AK59&lt;=1,ISNUMBER(AK59)),"Green",IF(AK59="Percentage not applicable","Gray","Check input"))))</f>
        <v>Check input</v>
      </c>
      <c r="AM59" s="224" t="str">
        <f>HYPERLINK("#"&amp;ADDRESS(ROW()+1,COLUMN()),"Click to see dropwdown below")</f>
        <v>Click to see dropwdown below</v>
      </c>
      <c r="AN59" s="225"/>
      <c r="AO59" s="96" t="s">
        <v>135</v>
      </c>
      <c r="AP59" s="81"/>
      <c r="AQ59" s="96" t="s">
        <v>135</v>
      </c>
      <c r="AR59" s="81"/>
      <c r="AS59" s="90"/>
      <c r="AT59" s="110" t="str">
        <f>IF(AND(COUNTIF($K59,"&lt;&gt;"),$H60="Yes" ),"Yes","")</f>
        <v/>
      </c>
      <c r="AU59" s="110" t="str">
        <f>IF(AND(COUNTIF($K59,"&lt;&gt;"),$H60="Yes",T59="",R59="" ),"No","")</f>
        <v/>
      </c>
      <c r="AV59"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59" s="110"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59" s="110"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59" s="110" t="str">
        <f>IF(AC60="Not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59" s="110" t="s">
        <v>90</v>
      </c>
      <c r="BA59" s="111" t="s">
        <v>90</v>
      </c>
    </row>
    <row r="60" spans="1:53" ht="20" customHeight="1" x14ac:dyDescent="0.2">
      <c r="A60" s="207"/>
      <c r="B60" s="257"/>
      <c r="C60" s="260"/>
      <c r="D60" s="207"/>
      <c r="E60" s="207"/>
      <c r="F60" s="39"/>
      <c r="G60" s="107" t="str">
        <f>HYPERLINK("#"&amp;ADDRESS(ROW(),COLUMN()-1),CHAR(128))</f>
        <v>€</v>
      </c>
      <c r="H60" s="101"/>
      <c r="I60" s="107" t="str">
        <f>HYPERLINK("#"&amp;ADDRESS(ROW(),COLUMN()-1),CHAR(128))</f>
        <v>€</v>
      </c>
      <c r="J60" s="96" t="s">
        <v>136</v>
      </c>
      <c r="K60" s="39"/>
      <c r="L60" s="96" t="s">
        <v>136</v>
      </c>
      <c r="M60" s="39"/>
      <c r="N60" s="96" t="s">
        <v>136</v>
      </c>
      <c r="O60" s="101"/>
      <c r="P60" s="109" t="str">
        <f>HYPERLINK("#"&amp;ADDRESS(ROW(),COLUMN()-1),CHAR(128))</f>
        <v>€</v>
      </c>
      <c r="Q60" s="96" t="s">
        <v>136</v>
      </c>
      <c r="R60" s="39"/>
      <c r="S60" s="96" t="s">
        <v>136</v>
      </c>
      <c r="T60" s="39"/>
      <c r="U60" s="246"/>
      <c r="V60" s="39"/>
      <c r="W60" s="107" t="str">
        <f>HYPERLINK("#"&amp;ADDRESS(ROW(),COLUMN()-1),CHAR(128))</f>
        <v>€</v>
      </c>
      <c r="X60" s="253"/>
      <c r="Y60" s="102"/>
      <c r="Z60" s="107" t="str">
        <f>HYPERLINK("#"&amp;ADDRESS(ROW(),COLUMN()-1),CHAR(128))</f>
        <v>€</v>
      </c>
      <c r="AA60" s="253"/>
      <c r="AB60" s="246"/>
      <c r="AC60" s="39"/>
      <c r="AD60" s="107" t="str">
        <f>HYPERLINK("#"&amp;ADDRESS(ROW(),COLUMN()-1),CHAR(128))</f>
        <v>€</v>
      </c>
      <c r="AE60" s="253"/>
      <c r="AF60" s="39"/>
      <c r="AG60" s="107" t="str">
        <f>HYPERLINK("#"&amp;ADDRESS(ROW(),COLUMN()-1),CHAR(128))</f>
        <v>€</v>
      </c>
      <c r="AH60" s="253"/>
      <c r="AI60" s="244"/>
      <c r="AJ60" s="246"/>
      <c r="AK60" s="244"/>
      <c r="AL60" s="246"/>
      <c r="AM60" s="39"/>
      <c r="AN60" s="107" t="str">
        <f>HYPERLINK("#"&amp;ADDRESS(ROW(),COLUMN()-1),CHAR(128))</f>
        <v>€</v>
      </c>
      <c r="AO60" s="96" t="s">
        <v>136</v>
      </c>
      <c r="AP60" s="39"/>
      <c r="AQ60" s="96" t="s">
        <v>136</v>
      </c>
      <c r="AR60" s="39"/>
      <c r="AT60" s="110" t="str">
        <f>IF(AND(COUNTIF($K60,"&lt;&gt;"),$H60="Yes" ),"Yes","")</f>
        <v/>
      </c>
      <c r="AU60" s="110" t="str">
        <f>IF(AND(COUNTIF($K60,"&lt;&gt;"),$H60="Yes",T60="",R60="" ),"No","")</f>
        <v/>
      </c>
      <c r="AV60" s="110" t="str">
        <f>IF(AND('B. Overview of Internships '!$B$13="Available",'B. Overview of Internships '!$B$14&gt;0,X59=""),"Not Available",IF(AND('B. Overview of Internships '!$B$13="Available",'B. Overview of Internships '!$B$14=0, ISNUMBER('B. Overview of Internships '!$B$14)),"Not Applicable",IF('B. Overview of Internships '!$B$13="Not Available","Not Available","")))</f>
        <v/>
      </c>
      <c r="AW60" s="110" t="str">
        <f>IF(AND('B. Overview of Internships '!$B$13="Available",'B. Overview of Internships '!$B$14&gt;0,AA59=""),"Not Available",IF(AND('B. Overview of Internships '!$B$13="Available",'B. Overview of Internships '!$B$14=0,ISNUMBER('B. Overview of Internships '!$B$14)),"Not Applicable",IF('B. Overview of Internships '!$B$13="Not Available","Not Available","")))</f>
        <v/>
      </c>
      <c r="AX60" s="110" t="str">
        <f>IF(AND('B. Overview of Internships '!$C$13="Available",'B. Overview of Internships '!$C$14&gt;0, AE59=""),"Not Available",IF(AND('B. Overview of Internships '!$C$13="Available",'B. Overview of Internships '!$C$14=0,ISNUMBER('B. Overview of Internships '!$C$14)),"Not Applicable",IF('B. Overview of Internships '!$C$13="Not Available","Not Available","")))</f>
        <v/>
      </c>
      <c r="AY60" s="110" t="str">
        <f>IF(AC60="Not Applicable","Not Applicable", IF(AND('B. Overview of Internships '!$C$13="Available",'B. Overview of Internships '!$C$14&gt;0,AH59=""),"Not Available",IF(AND('B. Overview of Internships '!$C$13="Available",'B. Overview of Internships '!$C$14=0, ISNUMBER('B. Overview of Internships '!$C$14)),"Not Applicable",IF('B. Overview of Internships '!$C$13="Not Available","Not Available",""))))</f>
        <v/>
      </c>
      <c r="AZ60" s="110" t="str">
        <f>IF(AND(AP59="",AP60="",AP61="",AR59="",AR60="",AR61=""),"No","")</f>
        <v>No</v>
      </c>
      <c r="BA60" s="110" t="str">
        <f>IF(AND(K59="",K60="",K61="",M59="",M60="",M61=""),"No","")</f>
        <v>No</v>
      </c>
    </row>
    <row r="61" spans="1:53" ht="20" customHeight="1" x14ac:dyDescent="0.2">
      <c r="A61" s="208"/>
      <c r="B61" s="258"/>
      <c r="C61" s="261"/>
      <c r="D61" s="208"/>
      <c r="E61" s="208"/>
      <c r="F61" s="241"/>
      <c r="G61" s="242"/>
      <c r="H61" s="146"/>
      <c r="I61" s="147"/>
      <c r="J61" s="96" t="s">
        <v>137</v>
      </c>
      <c r="K61" s="39"/>
      <c r="L61" s="96" t="s">
        <v>137</v>
      </c>
      <c r="M61" s="39"/>
      <c r="N61" s="96" t="s">
        <v>137</v>
      </c>
      <c r="O61" s="101"/>
      <c r="P61" s="109" t="str">
        <f>HYPERLINK("#"&amp;ADDRESS(ROW(),COLUMN()-1),CHAR(128))</f>
        <v>€</v>
      </c>
      <c r="Q61" s="96" t="s">
        <v>137</v>
      </c>
      <c r="R61" s="39"/>
      <c r="S61" s="96" t="s">
        <v>137</v>
      </c>
      <c r="T61" s="39"/>
      <c r="U61" s="247"/>
      <c r="V61" s="241"/>
      <c r="W61" s="242"/>
      <c r="X61" s="254"/>
      <c r="Y61" s="241"/>
      <c r="Z61" s="242"/>
      <c r="AA61" s="254"/>
      <c r="AB61" s="247"/>
      <c r="AC61" s="241"/>
      <c r="AD61" s="242"/>
      <c r="AE61" s="254"/>
      <c r="AF61" s="241"/>
      <c r="AG61" s="242"/>
      <c r="AH61" s="254"/>
      <c r="AI61" s="245"/>
      <c r="AJ61" s="247"/>
      <c r="AK61" s="245"/>
      <c r="AL61" s="247"/>
      <c r="AM61" s="241"/>
      <c r="AN61" s="242"/>
      <c r="AO61" s="96" t="s">
        <v>137</v>
      </c>
      <c r="AP61" s="39"/>
      <c r="AQ61" s="96" t="s">
        <v>137</v>
      </c>
      <c r="AR61" s="39"/>
      <c r="AT61" s="110" t="str">
        <f>IF(AND(COUNTIF($K61,"&lt;&gt;"),$H60="Yes" ),"Yes","")</f>
        <v/>
      </c>
      <c r="AU61" s="110" t="str">
        <f>IF(AND(COUNTIF($K61,"&lt;&gt;"),$H60="Yes",T61="",R61="" ),"No","")</f>
        <v/>
      </c>
      <c r="AV61" s="110"/>
      <c r="AW61" s="110"/>
      <c r="AX61" s="110" t="str">
        <f>IF(AND('B. Overview of Internships '!$C$13="Available",'B. Overview of Internships '!$C$14&gt;0,AE59=""),"Not Applicable",IF(AND('B. Overview of Internships '!$C$13="Available",'B. Overview of Internships '!$C$14=0,ISNUMBER('B. Overview of Internships '!$C$14)),"Not Applicable",IF('B. Overview of Internships '!$C$13="Not Available","Not Available","")))</f>
        <v/>
      </c>
      <c r="AY61" s="110" t="str">
        <f>IF(AC60="Not Applicable","Not Applicable", IF(AND('B. Overview of Internships '!$C$13="Available",'B. Overview of Internships '!$C$14&gt;0,AH59=""),"Not Applicable",IF(AND('B. Overview of Internships '!$C$13="Available",'B. Overview of Internships '!$C$14=0,ISNUMBER('B. Overview of Internships '!$C$14)),"Not Applicable",IF('B. Overview of Internships '!$C$13="Not Available","Not Available",""))))</f>
        <v/>
      </c>
      <c r="AZ61" s="110"/>
      <c r="BA61" s="110"/>
    </row>
  </sheetData>
  <mergeCells count="457">
    <mergeCell ref="Q9:R9"/>
    <mergeCell ref="S9:T9"/>
    <mergeCell ref="AO9:AP9"/>
    <mergeCell ref="AQ9:AR9"/>
    <mergeCell ref="A6:C8"/>
    <mergeCell ref="A11:A19"/>
    <mergeCell ref="J8:M8"/>
    <mergeCell ref="J9:K9"/>
    <mergeCell ref="L9:M9"/>
    <mergeCell ref="N6:T7"/>
    <mergeCell ref="N8:P8"/>
    <mergeCell ref="Q8:T8"/>
    <mergeCell ref="AK17:AK19"/>
    <mergeCell ref="AL17:AL19"/>
    <mergeCell ref="AM17:AN17"/>
    <mergeCell ref="F19:G19"/>
    <mergeCell ref="H19:I19"/>
    <mergeCell ref="V19:W19"/>
    <mergeCell ref="Y19:Z19"/>
    <mergeCell ref="AC19:AD19"/>
    <mergeCell ref="AA17:AA19"/>
    <mergeCell ref="AI6:AL6"/>
    <mergeCell ref="AI14:AI16"/>
    <mergeCell ref="AI11:AI13"/>
    <mergeCell ref="A21:A23"/>
    <mergeCell ref="A25:A30"/>
    <mergeCell ref="A32:A37"/>
    <mergeCell ref="A39:A53"/>
    <mergeCell ref="A55:A57"/>
    <mergeCell ref="A59:A61"/>
    <mergeCell ref="F61:G61"/>
    <mergeCell ref="H61:I61"/>
    <mergeCell ref="V61:W61"/>
    <mergeCell ref="B51:B53"/>
    <mergeCell ref="C51:C53"/>
    <mergeCell ref="F51:G51"/>
    <mergeCell ref="H51:I51"/>
    <mergeCell ref="U51:U53"/>
    <mergeCell ref="F50:G50"/>
    <mergeCell ref="H50:I50"/>
    <mergeCell ref="V50:W50"/>
    <mergeCell ref="E42:E53"/>
    <mergeCell ref="E39:E41"/>
    <mergeCell ref="B39:B41"/>
    <mergeCell ref="C39:C41"/>
    <mergeCell ref="B42:B44"/>
    <mergeCell ref="C42:C44"/>
    <mergeCell ref="F42:G42"/>
    <mergeCell ref="Y61:Z61"/>
    <mergeCell ref="AC61:AD61"/>
    <mergeCell ref="AF61:AG61"/>
    <mergeCell ref="AH59:AH61"/>
    <mergeCell ref="AI59:AI61"/>
    <mergeCell ref="AJ59:AJ61"/>
    <mergeCell ref="AK59:AK61"/>
    <mergeCell ref="AL59:AL61"/>
    <mergeCell ref="AM59:AN59"/>
    <mergeCell ref="AM61:AN61"/>
    <mergeCell ref="Y59:Z59"/>
    <mergeCell ref="AA59:AA61"/>
    <mergeCell ref="AB59:AB61"/>
    <mergeCell ref="AC59:AD59"/>
    <mergeCell ref="AE59:AE61"/>
    <mergeCell ref="AF59:AG59"/>
    <mergeCell ref="AM57:AN57"/>
    <mergeCell ref="D59:D61"/>
    <mergeCell ref="E59:E61"/>
    <mergeCell ref="B59:B61"/>
    <mergeCell ref="C59:C61"/>
    <mergeCell ref="F59:G59"/>
    <mergeCell ref="H59:I59"/>
    <mergeCell ref="U59:U61"/>
    <mergeCell ref="V59:W59"/>
    <mergeCell ref="X59:X61"/>
    <mergeCell ref="AJ55:AJ57"/>
    <mergeCell ref="AK55:AK57"/>
    <mergeCell ref="AL55:AL57"/>
    <mergeCell ref="AM55:AN55"/>
    <mergeCell ref="F57:G57"/>
    <mergeCell ref="H57:I57"/>
    <mergeCell ref="V57:W57"/>
    <mergeCell ref="Y57:Z57"/>
    <mergeCell ref="AC57:AD57"/>
    <mergeCell ref="AF57:AG57"/>
    <mergeCell ref="Y55:Z55"/>
    <mergeCell ref="AA55:AA57"/>
    <mergeCell ref="AB55:AB57"/>
    <mergeCell ref="AC55:AD55"/>
    <mergeCell ref="AE55:AE57"/>
    <mergeCell ref="AF55:AG55"/>
    <mergeCell ref="D55:D57"/>
    <mergeCell ref="E55:E57"/>
    <mergeCell ref="B55:B57"/>
    <mergeCell ref="C55:C57"/>
    <mergeCell ref="F55:G55"/>
    <mergeCell ref="H55:I55"/>
    <mergeCell ref="U55:U57"/>
    <mergeCell ref="V55:W55"/>
    <mergeCell ref="X55:X57"/>
    <mergeCell ref="AH55:AH57"/>
    <mergeCell ref="AI55:AI57"/>
    <mergeCell ref="D39:D53"/>
    <mergeCell ref="AL51:AL53"/>
    <mergeCell ref="AM51:AN51"/>
    <mergeCell ref="F53:G53"/>
    <mergeCell ref="H53:I53"/>
    <mergeCell ref="V53:W53"/>
    <mergeCell ref="Y53:Z53"/>
    <mergeCell ref="AC53:AD53"/>
    <mergeCell ref="AF53:AG53"/>
    <mergeCell ref="AM53:AN53"/>
    <mergeCell ref="AE51:AE53"/>
    <mergeCell ref="AF51:AG51"/>
    <mergeCell ref="AH51:AH53"/>
    <mergeCell ref="AI51:AI53"/>
    <mergeCell ref="AJ51:AJ53"/>
    <mergeCell ref="AK51:AK53"/>
    <mergeCell ref="V51:W51"/>
    <mergeCell ref="X51:X53"/>
    <mergeCell ref="Y51:Z51"/>
    <mergeCell ref="AA51:AA53"/>
    <mergeCell ref="AB51:AB53"/>
    <mergeCell ref="AC51:AD51"/>
    <mergeCell ref="Y50:Z50"/>
    <mergeCell ref="AC50:AD50"/>
    <mergeCell ref="AF50:AG50"/>
    <mergeCell ref="AH48:AH50"/>
    <mergeCell ref="AI48:AI50"/>
    <mergeCell ref="AJ48:AJ50"/>
    <mergeCell ref="AK48:AK50"/>
    <mergeCell ref="AL48:AL50"/>
    <mergeCell ref="AM48:AN48"/>
    <mergeCell ref="AM50:AN50"/>
    <mergeCell ref="Y48:Z48"/>
    <mergeCell ref="AA48:AA50"/>
    <mergeCell ref="AB48:AB50"/>
    <mergeCell ref="AC48:AD48"/>
    <mergeCell ref="AE48:AE50"/>
    <mergeCell ref="AF48:AG48"/>
    <mergeCell ref="AM47:AN47"/>
    <mergeCell ref="B48:B50"/>
    <mergeCell ref="C48:C50"/>
    <mergeCell ref="F48:G48"/>
    <mergeCell ref="H48:I48"/>
    <mergeCell ref="U48:U50"/>
    <mergeCell ref="V48:W48"/>
    <mergeCell ref="X48:X50"/>
    <mergeCell ref="AI45:AI47"/>
    <mergeCell ref="AJ45:AJ47"/>
    <mergeCell ref="AK45:AK47"/>
    <mergeCell ref="AL45:AL47"/>
    <mergeCell ref="AM45:AN45"/>
    <mergeCell ref="F47:G47"/>
    <mergeCell ref="H47:I47"/>
    <mergeCell ref="V47:W47"/>
    <mergeCell ref="Y47:Z47"/>
    <mergeCell ref="AC47:AD47"/>
    <mergeCell ref="AA45:AA47"/>
    <mergeCell ref="AB45:AB47"/>
    <mergeCell ref="AC45:AD45"/>
    <mergeCell ref="AE45:AE47"/>
    <mergeCell ref="AF45:AG45"/>
    <mergeCell ref="AH45:AH47"/>
    <mergeCell ref="AF47:AG47"/>
    <mergeCell ref="AM44:AN44"/>
    <mergeCell ref="B45:B47"/>
    <mergeCell ref="C45:C47"/>
    <mergeCell ref="F45:G45"/>
    <mergeCell ref="H45:I45"/>
    <mergeCell ref="U45:U47"/>
    <mergeCell ref="V45:W45"/>
    <mergeCell ref="X45:X47"/>
    <mergeCell ref="Y45:Z45"/>
    <mergeCell ref="AJ42:AJ44"/>
    <mergeCell ref="AK42:AK44"/>
    <mergeCell ref="AL42:AL44"/>
    <mergeCell ref="AM42:AN42"/>
    <mergeCell ref="F44:G44"/>
    <mergeCell ref="H44:I44"/>
    <mergeCell ref="V44:W44"/>
    <mergeCell ref="Y44:Z44"/>
    <mergeCell ref="AC44:AD44"/>
    <mergeCell ref="AF44:AG44"/>
    <mergeCell ref="AB42:AB44"/>
    <mergeCell ref="AC42:AD42"/>
    <mergeCell ref="AE42:AE44"/>
    <mergeCell ref="AF42:AG42"/>
    <mergeCell ref="AH42:AH44"/>
    <mergeCell ref="AI42:AI44"/>
    <mergeCell ref="H42:I42"/>
    <mergeCell ref="U42:U44"/>
    <mergeCell ref="V42:W42"/>
    <mergeCell ref="X42:X44"/>
    <mergeCell ref="Y42:Z42"/>
    <mergeCell ref="AA42:AA44"/>
    <mergeCell ref="AK39:AK41"/>
    <mergeCell ref="AL39:AL41"/>
    <mergeCell ref="AM39:AN39"/>
    <mergeCell ref="F41:G41"/>
    <mergeCell ref="H41:I41"/>
    <mergeCell ref="V41:W41"/>
    <mergeCell ref="Y41:Z41"/>
    <mergeCell ref="AC41:AD41"/>
    <mergeCell ref="AF41:AG41"/>
    <mergeCell ref="AM41:AN41"/>
    <mergeCell ref="AC39:AD39"/>
    <mergeCell ref="AE39:AE41"/>
    <mergeCell ref="AF39:AG39"/>
    <mergeCell ref="AH39:AH41"/>
    <mergeCell ref="AI39:AI41"/>
    <mergeCell ref="AJ39:AJ41"/>
    <mergeCell ref="U39:U41"/>
    <mergeCell ref="V39:W39"/>
    <mergeCell ref="X39:X41"/>
    <mergeCell ref="Y39:Z39"/>
    <mergeCell ref="AA39:AA41"/>
    <mergeCell ref="AB39:AB41"/>
    <mergeCell ref="F39:G39"/>
    <mergeCell ref="H39:I39"/>
    <mergeCell ref="AL35:AL37"/>
    <mergeCell ref="AM35:AN35"/>
    <mergeCell ref="F37:G37"/>
    <mergeCell ref="H37:I37"/>
    <mergeCell ref="V37:W37"/>
    <mergeCell ref="Y37:Z37"/>
    <mergeCell ref="AC37:AD37"/>
    <mergeCell ref="AF37:AG37"/>
    <mergeCell ref="AM37:AN37"/>
    <mergeCell ref="AE35:AE37"/>
    <mergeCell ref="AF35:AG35"/>
    <mergeCell ref="AH35:AH37"/>
    <mergeCell ref="AI35:AI37"/>
    <mergeCell ref="AJ35:AJ37"/>
    <mergeCell ref="AK35:AK37"/>
    <mergeCell ref="V35:W35"/>
    <mergeCell ref="X35:X37"/>
    <mergeCell ref="Y35:Z35"/>
    <mergeCell ref="AA35:AA37"/>
    <mergeCell ref="AB35:AB37"/>
    <mergeCell ref="AC35:AD35"/>
    <mergeCell ref="Y34:Z34"/>
    <mergeCell ref="AC34:AD34"/>
    <mergeCell ref="AF34:AG34"/>
    <mergeCell ref="AH32:AH34"/>
    <mergeCell ref="AI32:AI34"/>
    <mergeCell ref="AJ32:AJ34"/>
    <mergeCell ref="AK32:AK34"/>
    <mergeCell ref="AL32:AL34"/>
    <mergeCell ref="AM32:AN32"/>
    <mergeCell ref="AM34:AN34"/>
    <mergeCell ref="Y32:Z32"/>
    <mergeCell ref="AA32:AA34"/>
    <mergeCell ref="AB32:AB34"/>
    <mergeCell ref="AC32:AD32"/>
    <mergeCell ref="AE32:AE34"/>
    <mergeCell ref="AF32:AG32"/>
    <mergeCell ref="D32:D37"/>
    <mergeCell ref="E32:E34"/>
    <mergeCell ref="B32:B34"/>
    <mergeCell ref="C32:C34"/>
    <mergeCell ref="F32:G32"/>
    <mergeCell ref="H32:I32"/>
    <mergeCell ref="U32:U34"/>
    <mergeCell ref="V32:W32"/>
    <mergeCell ref="X32:X34"/>
    <mergeCell ref="E35:E37"/>
    <mergeCell ref="B35:B37"/>
    <mergeCell ref="C35:C37"/>
    <mergeCell ref="F35:G35"/>
    <mergeCell ref="H35:I35"/>
    <mergeCell ref="U35:U37"/>
    <mergeCell ref="F34:G34"/>
    <mergeCell ref="H34:I34"/>
    <mergeCell ref="V34:W34"/>
    <mergeCell ref="V23:W23"/>
    <mergeCell ref="AM30:AN30"/>
    <mergeCell ref="AJ28:AJ30"/>
    <mergeCell ref="AK28:AK30"/>
    <mergeCell ref="AL28:AL30"/>
    <mergeCell ref="AM28:AN28"/>
    <mergeCell ref="H30:I30"/>
    <mergeCell ref="V30:W30"/>
    <mergeCell ref="Y30:Z30"/>
    <mergeCell ref="AC30:AD30"/>
    <mergeCell ref="AF30:AG30"/>
    <mergeCell ref="AB28:AB30"/>
    <mergeCell ref="AC28:AD28"/>
    <mergeCell ref="AE28:AE30"/>
    <mergeCell ref="AF28:AG28"/>
    <mergeCell ref="AH28:AH30"/>
    <mergeCell ref="AI28:AI30"/>
    <mergeCell ref="H28:I28"/>
    <mergeCell ref="U28:U30"/>
    <mergeCell ref="V28:W28"/>
    <mergeCell ref="X28:X30"/>
    <mergeCell ref="Y28:Z28"/>
    <mergeCell ref="AA28:AA30"/>
    <mergeCell ref="AL25:AL27"/>
    <mergeCell ref="AM25:AN25"/>
    <mergeCell ref="F27:G27"/>
    <mergeCell ref="H27:I27"/>
    <mergeCell ref="V27:W27"/>
    <mergeCell ref="Y27:Z27"/>
    <mergeCell ref="AC27:AD27"/>
    <mergeCell ref="AF27:AG27"/>
    <mergeCell ref="AM27:AN27"/>
    <mergeCell ref="AC25:AD25"/>
    <mergeCell ref="AE25:AE27"/>
    <mergeCell ref="AF25:AG25"/>
    <mergeCell ref="AH25:AH27"/>
    <mergeCell ref="AI25:AI27"/>
    <mergeCell ref="AJ25:AJ27"/>
    <mergeCell ref="U25:U27"/>
    <mergeCell ref="V25:W25"/>
    <mergeCell ref="X25:X27"/>
    <mergeCell ref="Y25:Z25"/>
    <mergeCell ref="AA25:AA27"/>
    <mergeCell ref="AB25:AB27"/>
    <mergeCell ref="AK25:AK27"/>
    <mergeCell ref="AE21:AE23"/>
    <mergeCell ref="E25:E27"/>
    <mergeCell ref="B25:B27"/>
    <mergeCell ref="C25:C27"/>
    <mergeCell ref="F25:G25"/>
    <mergeCell ref="H25:I25"/>
    <mergeCell ref="E28:E30"/>
    <mergeCell ref="B28:B30"/>
    <mergeCell ref="C28:C30"/>
    <mergeCell ref="F28:G28"/>
    <mergeCell ref="F30:G30"/>
    <mergeCell ref="D25:D27"/>
    <mergeCell ref="D28:D30"/>
    <mergeCell ref="D21:D23"/>
    <mergeCell ref="E21:E23"/>
    <mergeCell ref="B21:B23"/>
    <mergeCell ref="C21:C23"/>
    <mergeCell ref="F21:G21"/>
    <mergeCell ref="H21:I21"/>
    <mergeCell ref="U21:U23"/>
    <mergeCell ref="V21:W21"/>
    <mergeCell ref="X21:X23"/>
    <mergeCell ref="F23:G23"/>
    <mergeCell ref="H23:I23"/>
    <mergeCell ref="AF21:AG21"/>
    <mergeCell ref="Y23:Z23"/>
    <mergeCell ref="AC23:AD23"/>
    <mergeCell ref="AF23:AG23"/>
    <mergeCell ref="AH21:AH23"/>
    <mergeCell ref="AI21:AI23"/>
    <mergeCell ref="AM19:AN19"/>
    <mergeCell ref="AI17:AI19"/>
    <mergeCell ref="AJ17:AJ19"/>
    <mergeCell ref="AB17:AB19"/>
    <mergeCell ref="AC17:AD17"/>
    <mergeCell ref="AE17:AE19"/>
    <mergeCell ref="AK21:AK23"/>
    <mergeCell ref="AL21:AL23"/>
    <mergeCell ref="AM21:AN21"/>
    <mergeCell ref="AM23:AN23"/>
    <mergeCell ref="Y21:Z21"/>
    <mergeCell ref="AA21:AA23"/>
    <mergeCell ref="AF17:AG17"/>
    <mergeCell ref="AH17:AH19"/>
    <mergeCell ref="AF19:AG19"/>
    <mergeCell ref="AJ21:AJ23"/>
    <mergeCell ref="AB21:AB23"/>
    <mergeCell ref="AC21:AD21"/>
    <mergeCell ref="AM16:AN16"/>
    <mergeCell ref="E17:E19"/>
    <mergeCell ref="B17:B19"/>
    <mergeCell ref="C17:C19"/>
    <mergeCell ref="F17:G17"/>
    <mergeCell ref="H17:I17"/>
    <mergeCell ref="U17:U19"/>
    <mergeCell ref="V17:W17"/>
    <mergeCell ref="X17:X19"/>
    <mergeCell ref="Y17:Z17"/>
    <mergeCell ref="AJ14:AJ16"/>
    <mergeCell ref="AK14:AK16"/>
    <mergeCell ref="AL14:AL16"/>
    <mergeCell ref="AM14:AN14"/>
    <mergeCell ref="F16:G16"/>
    <mergeCell ref="H16:I16"/>
    <mergeCell ref="V16:W16"/>
    <mergeCell ref="Y16:Z16"/>
    <mergeCell ref="AC16:AD16"/>
    <mergeCell ref="AF16:AG16"/>
    <mergeCell ref="AB14:AB16"/>
    <mergeCell ref="AH14:AH16"/>
    <mergeCell ref="H14:I14"/>
    <mergeCell ref="U14:U16"/>
    <mergeCell ref="V14:W14"/>
    <mergeCell ref="X14:X16"/>
    <mergeCell ref="Y14:Z14"/>
    <mergeCell ref="AA14:AA16"/>
    <mergeCell ref="AF11:AG11"/>
    <mergeCell ref="AH11:AH13"/>
    <mergeCell ref="AC14:AD14"/>
    <mergeCell ref="AE14:AE16"/>
    <mergeCell ref="AF14:AG14"/>
    <mergeCell ref="U11:U13"/>
    <mergeCell ref="V11:W11"/>
    <mergeCell ref="X11:X13"/>
    <mergeCell ref="Y11:Z11"/>
    <mergeCell ref="AA11:AA13"/>
    <mergeCell ref="E11:E13"/>
    <mergeCell ref="B11:B13"/>
    <mergeCell ref="C11:C13"/>
    <mergeCell ref="AB11:AB13"/>
    <mergeCell ref="E14:E16"/>
    <mergeCell ref="B14:B16"/>
    <mergeCell ref="C14:C16"/>
    <mergeCell ref="F14:G14"/>
    <mergeCell ref="AM6:AR7"/>
    <mergeCell ref="U7:AA7"/>
    <mergeCell ref="AB7:AH7"/>
    <mergeCell ref="AI7:AJ7"/>
    <mergeCell ref="AK7:AL7"/>
    <mergeCell ref="AF9:AG9"/>
    <mergeCell ref="AM9:AN9"/>
    <mergeCell ref="F9:G9"/>
    <mergeCell ref="H9:I9"/>
    <mergeCell ref="V9:W9"/>
    <mergeCell ref="Y9:Z9"/>
    <mergeCell ref="AC9:AD9"/>
    <mergeCell ref="V8:W8"/>
    <mergeCell ref="Y8:Z8"/>
    <mergeCell ref="AC8:AD8"/>
    <mergeCell ref="AF8:AG8"/>
    <mergeCell ref="AM8:AN8"/>
    <mergeCell ref="F6:G7"/>
    <mergeCell ref="A9:C9"/>
    <mergeCell ref="D11:D19"/>
    <mergeCell ref="H6:M7"/>
    <mergeCell ref="F8:G8"/>
    <mergeCell ref="H8:I8"/>
    <mergeCell ref="U6:AH6"/>
    <mergeCell ref="AO8:AR8"/>
    <mergeCell ref="N9:P9"/>
    <mergeCell ref="A2:E2"/>
    <mergeCell ref="A4:E4"/>
    <mergeCell ref="F11:G11"/>
    <mergeCell ref="H11:I11"/>
    <mergeCell ref="D6:E7"/>
    <mergeCell ref="AK11:AK13"/>
    <mergeCell ref="AL11:AL13"/>
    <mergeCell ref="AM11:AN11"/>
    <mergeCell ref="F13:G13"/>
    <mergeCell ref="H13:I13"/>
    <mergeCell ref="V13:W13"/>
    <mergeCell ref="Y13:Z13"/>
    <mergeCell ref="AC13:AD13"/>
    <mergeCell ref="AF13:AG13"/>
    <mergeCell ref="AM13:AN13"/>
    <mergeCell ref="AC11:AD11"/>
    <mergeCell ref="AE11:AE13"/>
    <mergeCell ref="AJ11:AJ13"/>
  </mergeCells>
  <conditionalFormatting sqref="AJ11">
    <cfRule type="cellIs" dxfId="405" priority="148" operator="equal">
      <formula>"Green"</formula>
    </cfRule>
    <cfRule type="cellIs" dxfId="404" priority="149" operator="equal">
      <formula>"Yellow"</formula>
    </cfRule>
    <cfRule type="cellIs" dxfId="403" priority="150" operator="equal">
      <formula>"Red"</formula>
    </cfRule>
  </conditionalFormatting>
  <conditionalFormatting sqref="AJ11:AJ19">
    <cfRule type="containsText" dxfId="402" priority="126" operator="containsText" text="Check input">
      <formula>NOT(ISERROR(SEARCH("Check input",AJ11)))</formula>
    </cfRule>
    <cfRule type="cellIs" dxfId="401" priority="127" operator="equal">
      <formula>"Gray"</formula>
    </cfRule>
  </conditionalFormatting>
  <conditionalFormatting sqref="AJ14">
    <cfRule type="cellIs" dxfId="400" priority="138" operator="equal">
      <formula>"Green"</formula>
    </cfRule>
    <cfRule type="cellIs" dxfId="399" priority="140" operator="equal">
      <formula>"Red"</formula>
    </cfRule>
    <cfRule type="cellIs" dxfId="398" priority="139" operator="equal">
      <formula>"Yellow"</formula>
    </cfRule>
  </conditionalFormatting>
  <conditionalFormatting sqref="AJ17">
    <cfRule type="cellIs" dxfId="397" priority="128" operator="equal">
      <formula>"Green"</formula>
    </cfRule>
    <cfRule type="cellIs" dxfId="396" priority="130" operator="equal">
      <formula>"Red"</formula>
    </cfRule>
    <cfRule type="cellIs" dxfId="395" priority="129" operator="equal">
      <formula>"Yellow"</formula>
    </cfRule>
  </conditionalFormatting>
  <conditionalFormatting sqref="AJ21">
    <cfRule type="cellIs" dxfId="394" priority="120" operator="equal">
      <formula>"Red"</formula>
    </cfRule>
    <cfRule type="cellIs" dxfId="393" priority="118" operator="equal">
      <formula>"Green"</formula>
    </cfRule>
    <cfRule type="cellIs" dxfId="392" priority="119" operator="equal">
      <formula>"Yellow"</formula>
    </cfRule>
  </conditionalFormatting>
  <conditionalFormatting sqref="AJ21:AJ23">
    <cfRule type="cellIs" dxfId="391" priority="117" operator="equal">
      <formula>"Gray"</formula>
    </cfRule>
    <cfRule type="containsText" dxfId="390" priority="116" operator="containsText" text="Check input">
      <formula>NOT(ISERROR(SEARCH("Check input",AJ21)))</formula>
    </cfRule>
  </conditionalFormatting>
  <conditionalFormatting sqref="AJ25">
    <cfRule type="cellIs" dxfId="389" priority="110" operator="equal">
      <formula>"Red"</formula>
    </cfRule>
    <cfRule type="cellIs" dxfId="388" priority="108" operator="equal">
      <formula>"Green"</formula>
    </cfRule>
    <cfRule type="cellIs" dxfId="387" priority="109" operator="equal">
      <formula>"Yellow"</formula>
    </cfRule>
  </conditionalFormatting>
  <conditionalFormatting sqref="AJ25:AJ30">
    <cfRule type="cellIs" dxfId="386" priority="97" operator="equal">
      <formula>"Gray"</formula>
    </cfRule>
    <cfRule type="containsText" dxfId="385" priority="96" operator="containsText" text="Check input">
      <formula>NOT(ISERROR(SEARCH("Check input",AJ25)))</formula>
    </cfRule>
  </conditionalFormatting>
  <conditionalFormatting sqref="AJ28">
    <cfRule type="cellIs" dxfId="384" priority="98" operator="equal">
      <formula>"Green"</formula>
    </cfRule>
    <cfRule type="cellIs" dxfId="383" priority="99" operator="equal">
      <formula>"Yellow"</formula>
    </cfRule>
    <cfRule type="cellIs" dxfId="382" priority="100" operator="equal">
      <formula>"Red"</formula>
    </cfRule>
  </conditionalFormatting>
  <conditionalFormatting sqref="AJ32">
    <cfRule type="cellIs" dxfId="381" priority="88" operator="equal">
      <formula>"Green"</formula>
    </cfRule>
    <cfRule type="cellIs" dxfId="380" priority="90" operator="equal">
      <formula>"Red"</formula>
    </cfRule>
    <cfRule type="cellIs" dxfId="379" priority="89" operator="equal">
      <formula>"Yellow"</formula>
    </cfRule>
  </conditionalFormatting>
  <conditionalFormatting sqref="AJ32:AJ37">
    <cfRule type="cellIs" dxfId="378" priority="77" operator="equal">
      <formula>"Gray"</formula>
    </cfRule>
    <cfRule type="containsText" dxfId="377" priority="76" operator="containsText" text="Check input">
      <formula>NOT(ISERROR(SEARCH("Check input",AJ32)))</formula>
    </cfRule>
  </conditionalFormatting>
  <conditionalFormatting sqref="AJ35">
    <cfRule type="cellIs" dxfId="376" priority="79" operator="equal">
      <formula>"Yellow"</formula>
    </cfRule>
    <cfRule type="cellIs" dxfId="375" priority="80" operator="equal">
      <formula>"Red"</formula>
    </cfRule>
    <cfRule type="cellIs" dxfId="374" priority="78" operator="equal">
      <formula>"Green"</formula>
    </cfRule>
  </conditionalFormatting>
  <conditionalFormatting sqref="AJ39">
    <cfRule type="cellIs" dxfId="373" priority="69" operator="equal">
      <formula>"Yellow"</formula>
    </cfRule>
    <cfRule type="cellIs" dxfId="372" priority="68" operator="equal">
      <formula>"Green"</formula>
    </cfRule>
    <cfRule type="cellIs" dxfId="371" priority="70" operator="equal">
      <formula>"Red"</formula>
    </cfRule>
  </conditionalFormatting>
  <conditionalFormatting sqref="AJ39:AJ53">
    <cfRule type="containsText" dxfId="370" priority="26" operator="containsText" text="Check input">
      <formula>NOT(ISERROR(SEARCH("Check input",AJ39)))</formula>
    </cfRule>
    <cfRule type="cellIs" dxfId="369" priority="27" operator="equal">
      <formula>"Gray"</formula>
    </cfRule>
  </conditionalFormatting>
  <conditionalFormatting sqref="AJ42">
    <cfRule type="cellIs" dxfId="368" priority="58" operator="equal">
      <formula>"Green"</formula>
    </cfRule>
    <cfRule type="cellIs" dxfId="367" priority="60" operator="equal">
      <formula>"Red"</formula>
    </cfRule>
    <cfRule type="cellIs" dxfId="366" priority="59" operator="equal">
      <formula>"Yellow"</formula>
    </cfRule>
  </conditionalFormatting>
  <conditionalFormatting sqref="AJ45">
    <cfRule type="cellIs" dxfId="365" priority="50" operator="equal">
      <formula>"Red"</formula>
    </cfRule>
    <cfRule type="cellIs" dxfId="364" priority="49" operator="equal">
      <formula>"Yellow"</formula>
    </cfRule>
    <cfRule type="cellIs" dxfId="363" priority="48" operator="equal">
      <formula>"Green"</formula>
    </cfRule>
  </conditionalFormatting>
  <conditionalFormatting sqref="AJ48">
    <cfRule type="cellIs" dxfId="362" priority="38" operator="equal">
      <formula>"Green"</formula>
    </cfRule>
    <cfRule type="cellIs" dxfId="361" priority="40" operator="equal">
      <formula>"Red"</formula>
    </cfRule>
    <cfRule type="cellIs" dxfId="360" priority="39" operator="equal">
      <formula>"Yellow"</formula>
    </cfRule>
  </conditionalFormatting>
  <conditionalFormatting sqref="AJ51">
    <cfRule type="cellIs" dxfId="359" priority="28" operator="equal">
      <formula>"Green"</formula>
    </cfRule>
    <cfRule type="cellIs" dxfId="358" priority="29" operator="equal">
      <formula>"Yellow"</formula>
    </cfRule>
    <cfRule type="cellIs" dxfId="357" priority="30" operator="equal">
      <formula>"Red"</formula>
    </cfRule>
  </conditionalFormatting>
  <conditionalFormatting sqref="AJ55">
    <cfRule type="cellIs" dxfId="356" priority="19" operator="equal">
      <formula>"Yellow"</formula>
    </cfRule>
    <cfRule type="cellIs" dxfId="355" priority="20" operator="equal">
      <formula>"Red"</formula>
    </cfRule>
    <cfRule type="cellIs" dxfId="354" priority="18" operator="equal">
      <formula>"Green"</formula>
    </cfRule>
  </conditionalFormatting>
  <conditionalFormatting sqref="AJ55:AJ57">
    <cfRule type="containsText" dxfId="353" priority="16" operator="containsText" text="Check input">
      <formula>NOT(ISERROR(SEARCH("Check input",AJ55)))</formula>
    </cfRule>
    <cfRule type="cellIs" dxfId="352" priority="17" operator="equal">
      <formula>"Gray"</formula>
    </cfRule>
  </conditionalFormatting>
  <conditionalFormatting sqref="AJ59">
    <cfRule type="cellIs" dxfId="351" priority="9" operator="equal">
      <formula>"Yellow"</formula>
    </cfRule>
    <cfRule type="cellIs" dxfId="350" priority="10" operator="equal">
      <formula>"Red"</formula>
    </cfRule>
    <cfRule type="cellIs" dxfId="349" priority="8" operator="equal">
      <formula>"Green"</formula>
    </cfRule>
  </conditionalFormatting>
  <conditionalFormatting sqref="AJ59:AJ61">
    <cfRule type="containsText" dxfId="348" priority="6" operator="containsText" text="Check input">
      <formula>NOT(ISERROR(SEARCH("Check input",AJ59)))</formula>
    </cfRule>
    <cfRule type="cellIs" dxfId="347" priority="7" operator="equal">
      <formula>"Gray"</formula>
    </cfRule>
  </conditionalFormatting>
  <conditionalFormatting sqref="AL11">
    <cfRule type="cellIs" dxfId="346" priority="145" operator="equal">
      <formula>"Red"</formula>
    </cfRule>
    <cfRule type="cellIs" dxfId="345" priority="143" operator="equal">
      <formula>"Green"</formula>
    </cfRule>
    <cfRule type="cellIs" dxfId="344" priority="144" operator="equal">
      <formula>"Yellow"</formula>
    </cfRule>
  </conditionalFormatting>
  <conditionalFormatting sqref="AL11:AL19">
    <cfRule type="cellIs" dxfId="343" priority="122" operator="equal">
      <formula>"Gray"</formula>
    </cfRule>
    <cfRule type="containsText" dxfId="342" priority="121" operator="containsText" text="Check input">
      <formula>NOT(ISERROR(SEARCH("Check input",AL11)))</formula>
    </cfRule>
  </conditionalFormatting>
  <conditionalFormatting sqref="AL14">
    <cfRule type="cellIs" dxfId="341" priority="134" operator="equal">
      <formula>"Yellow"</formula>
    </cfRule>
    <cfRule type="cellIs" dxfId="340" priority="133" operator="equal">
      <formula>"Green"</formula>
    </cfRule>
    <cfRule type="cellIs" dxfId="339" priority="135" operator="equal">
      <formula>"Red"</formula>
    </cfRule>
  </conditionalFormatting>
  <conditionalFormatting sqref="AL17">
    <cfRule type="cellIs" dxfId="338" priority="125" operator="equal">
      <formula>"Red"</formula>
    </cfRule>
    <cfRule type="cellIs" dxfId="337" priority="124" operator="equal">
      <formula>"Yellow"</formula>
    </cfRule>
    <cfRule type="cellIs" dxfId="336" priority="123" operator="equal">
      <formula>"Green"</formula>
    </cfRule>
  </conditionalFormatting>
  <conditionalFormatting sqref="AL21">
    <cfRule type="cellIs" dxfId="335" priority="115" operator="equal">
      <formula>"Red"</formula>
    </cfRule>
    <cfRule type="cellIs" dxfId="334" priority="114" operator="equal">
      <formula>"Yellow"</formula>
    </cfRule>
    <cfRule type="cellIs" dxfId="333" priority="113" operator="equal">
      <formula>"Green"</formula>
    </cfRule>
  </conditionalFormatting>
  <conditionalFormatting sqref="AL21:AL23">
    <cfRule type="cellIs" dxfId="332" priority="112" operator="equal">
      <formula>"Gray"</formula>
    </cfRule>
    <cfRule type="containsText" dxfId="331" priority="111" operator="containsText" text="Check input">
      <formula>NOT(ISERROR(SEARCH("Check input",AL21)))</formula>
    </cfRule>
  </conditionalFormatting>
  <conditionalFormatting sqref="AL25">
    <cfRule type="cellIs" dxfId="330" priority="103" operator="equal">
      <formula>"Green"</formula>
    </cfRule>
    <cfRule type="cellIs" dxfId="329" priority="104" operator="equal">
      <formula>"Yellow"</formula>
    </cfRule>
    <cfRule type="cellIs" dxfId="328" priority="105" operator="equal">
      <formula>"Red"</formula>
    </cfRule>
  </conditionalFormatting>
  <conditionalFormatting sqref="AL25:AL30">
    <cfRule type="containsText" dxfId="327" priority="91" operator="containsText" text="Check input">
      <formula>NOT(ISERROR(SEARCH("Check input",AL25)))</formula>
    </cfRule>
    <cfRule type="cellIs" dxfId="326" priority="92" operator="equal">
      <formula>"Gray"</formula>
    </cfRule>
  </conditionalFormatting>
  <conditionalFormatting sqref="AL28">
    <cfRule type="cellIs" dxfId="325" priority="95" operator="equal">
      <formula>"Red"</formula>
    </cfRule>
    <cfRule type="cellIs" dxfId="324" priority="94" operator="equal">
      <formula>"Yellow"</formula>
    </cfRule>
    <cfRule type="cellIs" dxfId="323" priority="93" operator="equal">
      <formula>"Green"</formula>
    </cfRule>
  </conditionalFormatting>
  <conditionalFormatting sqref="AL32">
    <cfRule type="cellIs" dxfId="322" priority="85" operator="equal">
      <formula>"Red"</formula>
    </cfRule>
    <cfRule type="cellIs" dxfId="321" priority="84" operator="equal">
      <formula>"Yellow"</formula>
    </cfRule>
    <cfRule type="cellIs" dxfId="320" priority="83" operator="equal">
      <formula>"Green"</formula>
    </cfRule>
  </conditionalFormatting>
  <conditionalFormatting sqref="AL32:AL37">
    <cfRule type="containsText" dxfId="319" priority="71" operator="containsText" text="Check input">
      <formula>NOT(ISERROR(SEARCH("Check input",AL32)))</formula>
    </cfRule>
    <cfRule type="cellIs" dxfId="318" priority="72" operator="equal">
      <formula>"Gray"</formula>
    </cfRule>
  </conditionalFormatting>
  <conditionalFormatting sqref="AL35">
    <cfRule type="cellIs" dxfId="317" priority="74" operator="equal">
      <formula>"Yellow"</formula>
    </cfRule>
    <cfRule type="cellIs" dxfId="316" priority="73" operator="equal">
      <formula>"Green"</formula>
    </cfRule>
    <cfRule type="cellIs" dxfId="315" priority="75" operator="equal">
      <formula>"Red"</formula>
    </cfRule>
  </conditionalFormatting>
  <conditionalFormatting sqref="AL39">
    <cfRule type="cellIs" dxfId="314" priority="65" operator="equal">
      <formula>"Red"</formula>
    </cfRule>
    <cfRule type="cellIs" dxfId="313" priority="64" operator="equal">
      <formula>"Yellow"</formula>
    </cfRule>
    <cfRule type="cellIs" dxfId="312" priority="63" operator="equal">
      <formula>"Green"</formula>
    </cfRule>
  </conditionalFormatting>
  <conditionalFormatting sqref="AL39:AL53">
    <cfRule type="containsText" dxfId="311" priority="21" operator="containsText" text="Check input">
      <formula>NOT(ISERROR(SEARCH("Check input",AL39)))</formula>
    </cfRule>
    <cfRule type="cellIs" dxfId="310" priority="22" operator="equal">
      <formula>"Gray"</formula>
    </cfRule>
  </conditionalFormatting>
  <conditionalFormatting sqref="AL42">
    <cfRule type="cellIs" dxfId="309" priority="55" operator="equal">
      <formula>"Red"</formula>
    </cfRule>
    <cfRule type="cellIs" dxfId="308" priority="54" operator="equal">
      <formula>"Yellow"</formula>
    </cfRule>
    <cfRule type="cellIs" dxfId="307" priority="53" operator="equal">
      <formula>"Green"</formula>
    </cfRule>
  </conditionalFormatting>
  <conditionalFormatting sqref="AL45">
    <cfRule type="cellIs" dxfId="306" priority="43" operator="equal">
      <formula>"Green"</formula>
    </cfRule>
    <cfRule type="cellIs" dxfId="305" priority="44" operator="equal">
      <formula>"Yellow"</formula>
    </cfRule>
    <cfRule type="cellIs" dxfId="304" priority="45" operator="equal">
      <formula>"Red"</formula>
    </cfRule>
  </conditionalFormatting>
  <conditionalFormatting sqref="AL48">
    <cfRule type="cellIs" dxfId="303" priority="35" operator="equal">
      <formula>"Red"</formula>
    </cfRule>
    <cfRule type="cellIs" dxfId="302" priority="34" operator="equal">
      <formula>"Yellow"</formula>
    </cfRule>
    <cfRule type="cellIs" dxfId="301" priority="33" operator="equal">
      <formula>"Green"</formula>
    </cfRule>
  </conditionalFormatting>
  <conditionalFormatting sqref="AL51">
    <cfRule type="cellIs" dxfId="300" priority="25" operator="equal">
      <formula>"Red"</formula>
    </cfRule>
    <cfRule type="cellIs" dxfId="299" priority="24" operator="equal">
      <formula>"Yellow"</formula>
    </cfRule>
    <cfRule type="cellIs" dxfId="298" priority="23" operator="equal">
      <formula>"Green"</formula>
    </cfRule>
  </conditionalFormatting>
  <conditionalFormatting sqref="AL55">
    <cfRule type="cellIs" dxfId="297" priority="15" operator="equal">
      <formula>"Red"</formula>
    </cfRule>
    <cfRule type="cellIs" dxfId="296" priority="14" operator="equal">
      <formula>"Yellow"</formula>
    </cfRule>
    <cfRule type="cellIs" dxfId="295" priority="13" operator="equal">
      <formula>"Green"</formula>
    </cfRule>
  </conditionalFormatting>
  <conditionalFormatting sqref="AL55:AL57">
    <cfRule type="cellIs" dxfId="294" priority="12" operator="equal">
      <formula>"Gray"</formula>
    </cfRule>
    <cfRule type="containsText" dxfId="293" priority="11" operator="containsText" text="Check input">
      <formula>NOT(ISERROR(SEARCH("Check input",AL55)))</formula>
    </cfRule>
  </conditionalFormatting>
  <conditionalFormatting sqref="AL59">
    <cfRule type="cellIs" dxfId="292" priority="5" operator="equal">
      <formula>"Red"</formula>
    </cfRule>
    <cfRule type="cellIs" dxfId="291" priority="4" operator="equal">
      <formula>"Yellow"</formula>
    </cfRule>
    <cfRule type="cellIs" dxfId="290" priority="3" operator="equal">
      <formula>"Green"</formula>
    </cfRule>
  </conditionalFormatting>
  <conditionalFormatting sqref="AL59:AL61">
    <cfRule type="cellIs" dxfId="289" priority="2" operator="equal">
      <formula>"Gray"</formula>
    </cfRule>
    <cfRule type="containsText" dxfId="288" priority="1" operator="containsText" text="Check input">
      <formula>NOT(ISERROR(SEARCH("Check input",AL59)))</formula>
    </cfRule>
  </conditionalFormatting>
  <dataValidations count="28">
    <dataValidation operator="greaterThan" allowBlank="1" showInputMessage="1" showErrorMessage="1" sqref="AI25:AI30 AK32:AK37 AI11:AI19 AK21:AK23 AK25:AK30 AI39:AI53 AI32:AI37 AI55:AI57 AK39:AK53 AK11:AK19 AK55:AK57 AI21:AI23 AI59:AI61 AK59:AK61" xr:uid="{C6783F5A-AAC4-418B-BD1F-4419F15156B6}"/>
    <dataValidation type="list" showInputMessage="1" showErrorMessage="1" error="Only dropdown selection input accepted" sqref="AM56 AM26 AM12 AM15 AM18 AM22 AM29 AM33 AM36 AM40 AM43 AM46 AM49 AM52 AM60" xr:uid="{417862B2-5F3A-449F-ABB7-882F152E4FF0}">
      <formula1>AZ11:AZ12</formula1>
    </dataValidation>
    <dataValidation type="list" showInputMessage="1" showErrorMessage="1" error="Only dropdown selection input accepted" sqref="AF56 AF26 AF12 AF15 AF18 AF22 AF29 AF33 AF36 AF40 AF43 AF46 AF49 AF52 AF60" xr:uid="{757FE028-1C8D-4398-99B8-C3F1E1B93B2E}">
      <formula1>AY11:AY13</formula1>
    </dataValidation>
    <dataValidation type="list" showInputMessage="1" showErrorMessage="1" error="Only dropdown selection input accepted" sqref="AC56 AC26 AC12 AC15 AC18 AC22 AC29 AC33 AC36 AC40 AC43 AC46 AC49 AC52 AC60" xr:uid="{E6E1E8C7-7BB3-4817-B994-E8C7B4E75C8A}">
      <formula1>AX11:AX13</formula1>
    </dataValidation>
    <dataValidation type="list" showInputMessage="1" showErrorMessage="1" error="Only dropdown selection input accepted" sqref="Y56 Y26 Y12 Y15 Y18 Y22 Y29 Y33 Y36 Y40 Y43 Y46 Y49 Y52 Y60" xr:uid="{23166E4C-4DB6-4E3B-827C-A969FA53A0FB}">
      <formula1>AW11:AW12</formula1>
    </dataValidation>
    <dataValidation type="list" showInputMessage="1" showErrorMessage="1" error="Only dropdown selection input accepted" sqref="V56 V26 V12 V15 V18 V22 V29 V33 V36 V40 V43 V46 V49 V52 V60" xr:uid="{7C2A0262-A535-452C-8A20-C36A2291BCAB}">
      <formula1>AV11:AV12</formula1>
    </dataValidation>
    <dataValidation type="list" showInputMessage="1" showErrorMessage="1" error="Only dropdown selection input accepted_x000a_" sqref="O56 O26 O12 O15 O18 O22 O29 O33 O36 O40 O43 O46 O49 O52 O60" xr:uid="{C4CDE0E2-D37C-4248-9359-0B19AB1204AF}">
      <formula1>AT12:AU12</formula1>
    </dataValidation>
    <dataValidation type="list" showInputMessage="1" showErrorMessage="1" error="Only dropdown selection input accepted" sqref="O55 O57 O21 O11 O27:O28 O13:O14 O16:O17 O19 O23 O25 O30 O32 O34:O35 O37 O39 O41:O42 O44:O45 O47:O48 O50:O51 O53 O59 O61" xr:uid="{477EA7BB-FD11-4B1E-A425-36B637FC3A53}">
      <formula1>AT11:AU11</formula1>
    </dataValidation>
    <dataValidation type="list" showInputMessage="1" showErrorMessage="1" error="Only dropdown selection input accepted" sqref="H56 H26 H12 H15 H18 H22 H29 H33 H36 H40 H43 H46 H49 H52 H60" xr:uid="{00BA5969-471E-4DB2-B548-4B7FAC0A78EA}">
      <formula1>BA11:BA12</formula1>
    </dataValidation>
    <dataValidation type="list" showInputMessage="1" showErrorMessage="1" error="Only dropdown selection input accepted" sqref="F56 F26 F12 F15 F18 F22 F29 F33 F36 F40 F43 F46 F49 F52 F60" xr:uid="{506B79B7-C192-4517-92B4-2C0B55B9024F}">
      <formula1>"Yes,No,Partial"</formula1>
    </dataValidation>
    <dataValidation type="custom" showInputMessage="1" showErrorMessage="1" error="Number in Column AH should be &lt;= Column AE. Number can be entered only if available is selected in Column AF." sqref="AH21:AH23 AH55:AH57 AH11:AH19 AH25:AH30 AH32:AH37 AH39:AH53 AH59:AH61" xr:uid="{D63B8B6F-19E1-4679-8CD1-48FBBA58A24B}">
      <formula1>AND(ISNUMBER(AH11),AF12="Available", AH11&lt;=AE11, MOD(AH11,1)=0)</formula1>
    </dataValidation>
    <dataValidation type="custom" showInputMessage="1" showErrorMessage="1" error="Number in Column AE should be &lt;= Column AB. Number can be entered only if available is selected in Column AC" sqref="AE21:AE23 AE55:AE57 AE11:AE19 AE25:AE30 AE32:AE37 AE39:AE53 AE59:AE61" xr:uid="{598DDCD4-129A-48B4-9AE8-9807551C6029}">
      <formula1>AND(ISNUMBER(AE11),AC12="Available", AE11&lt;=AB11, AE11&gt;0, MOD(AE11,1)=0, AE11&gt;=AH11)</formula1>
    </dataValidation>
    <dataValidation type="custom" showInputMessage="1" showErrorMessage="1" error="Number in Column AA should be &lt;= Column X. Number can be entered only if available is selected in Column Y" sqref="AA21:AA23 AA55:AA57 AA11:AA19 AA25:AA30 AA32:AA37 AA39:AA53 AA59:AA61" xr:uid="{6023432A-4E04-490A-9DCA-4804AC57C5C4}">
      <formula1>AND(ISNUMBER(AA11),Y12="Available", AA11&lt;=X11, MOD(AA11,1)=0)</formula1>
    </dataValidation>
    <dataValidation type="custom" showInputMessage="1" showErrorMessage="1" error="Number in Column X should be &lt;= Column U. Number can be entered only if available is selected in Column V" sqref="X21:X23 X55:X57 X11:X19 X25:X30 X32:X37 X39:X53 X59:X61" xr:uid="{B0239788-D3DA-4461-AC1C-D2AE1157969B}">
      <formula1>AND(ISNUMBER(X11),V12="Available",X11&lt;=U11,X11&gt;0, MOD(X11,1)=0, X11&gt;=AA11)</formula1>
    </dataValidation>
    <dataValidation type="custom" showInputMessage="1" showErrorMessage="1" error="Can enter link to tool upto 255 characters only if yes is selected in Column-O" sqref="T21:T23 T55:T57 T11:T19 T25:T30 T32:T37 T39:T53 T59:T61" xr:uid="{25BFE0E6-3EC6-4D55-BECD-3F0849C220ED}">
      <formula1>AND(LEN(T11)&lt;=255,O11="Yes", LEN(T11)&gt;=1)</formula1>
    </dataValidation>
    <dataValidation type="custom" showInputMessage="1" showErrorMessage="1" error="Can enter details of tool upto 100 characters only if yes is selected in Column-O" sqref="R21:R23 R55:R57 R11:R19 R25:R30 R32:R37 R39:R53 R59:R61" xr:uid="{78513012-E433-452D-9971-D39AFA37228B}">
      <formula1>AND(LEN(R11)&lt;=100,O11="Yes", LEN(R11)&gt;=1)</formula1>
    </dataValidation>
    <dataValidation type="custom" showInputMessage="1" showErrorMessage="1" error="Can enter link to tool upto 255 characters only if available is selected in Column-H_x000a_" sqref="M56 M26 M12 M15 M18 M22 M29 M33 M36 M40 M43 M46 M49 M52 M60" xr:uid="{0FBD30E2-3132-4810-B605-F556490C8A27}">
      <formula1>AND(LEN(M12)&lt;=255,H12="Yes", LEN(M12)&gt;=1)</formula1>
    </dataValidation>
    <dataValidation type="custom" showInputMessage="1" showErrorMessage="1" error="Can enter details of tool upto 100 characters only if available is selected in Column-H" sqref="K56 K26 K12 K15 K18 K22 K29 K33 K36 K40 K43 K46 K49 K52 K60" xr:uid="{AEB92106-296A-47C0-9CB0-09BAC3C02CFA}">
      <formula1>AND(LEN(K12)&lt;=100,H12="Yes", LEN(K12)&gt;=1)</formula1>
    </dataValidation>
    <dataValidation type="custom" operator="lessThan" showInputMessage="1" showErrorMessage="1" error="Can enter links to tool upto 255 characters only if yes is selected in Column-AM_x000a_" sqref="AR57 AR27 AR13 AR16 AR19 AR23 AR30 AR34 AR37 AR41 AR44 AR47 AR50 AR53 AR61" xr:uid="{F94CF07A-F839-41E8-9622-55D6E033EE52}">
      <formula1>AND(LEN(AR13)&lt;=255,AM12="Yes",LEN(AR13)&gt;=1)</formula1>
    </dataValidation>
    <dataValidation type="custom" operator="lessThan" showInputMessage="1" showErrorMessage="1" error="Can enter links to tool upto 255 characters only if yes is selected in Column-AM" sqref="AR56 AR26 AR12 AR15 AR18 AR22 AR29 AR33 AR36 AR40 AR43 AR46 AR49 AR52 AR60" xr:uid="{712ED6EB-9FC4-4438-BFC7-9D7780C410D0}">
      <formula1>AND(LEN(AR12)&lt;=255,AM12="Yes",LEN(AR12)&gt;=1)</formula1>
    </dataValidation>
    <dataValidation type="custom" operator="lessThan" showInputMessage="1" showErrorMessage="1" error="Can enter links to tool upto 255 characters only if yes is selected in Column-AM" sqref="AR55 AR25 AR11 AR14 AR17 AR21 AR28 AR32 AR35 AR39 AR42 AR45 AR48 AR51 AR59" xr:uid="{746FC4A5-EF95-463D-A343-A8A2DC3DA536}">
      <formula1>AND(LEN(AR11)&lt;=255,AM12="Yes", LEN(AR11)&gt;=1)</formula1>
    </dataValidation>
    <dataValidation type="custom" operator="lessThan" showInputMessage="1" showErrorMessage="1" error="Can enter details of tool upto 100 characters only if yes is selected in Column-AM" sqref="AP57 AP27 AP13 AP16 AP19 AP23 AP30 AP34 AP37 AP41 AP44 AP47 AP50 AP53 AP61" xr:uid="{B56E9CA9-1935-43A7-BCAC-E87E56BD889F}">
      <formula1>AND(LEN(AP13)&lt;=100,AM12="Yes", LEN(AP13)&gt;=1)</formula1>
    </dataValidation>
    <dataValidation type="custom" operator="lessThan" showInputMessage="1" showErrorMessage="1" error="Can enter details of tool upto 100 characters only if yes is selected in Column-AM" sqref="AP56 AP26 AP12 AP15 AP18 AP22 AP29 AP33 AP36 AP40 AP43 AP46 AP49 AP52 AP60" xr:uid="{3CF531E3-5DBC-42F1-9240-B5E88665CDA2}">
      <formula1>AND(LEN(AP12)&lt;=100,AM12="Yes", LEN(AP12)&gt;=1)</formula1>
    </dataValidation>
    <dataValidation type="custom" operator="lessThan" showInputMessage="1" showErrorMessage="1" error="Can enter details of tool upto 100 characters only if yes is selected in Column-AM" sqref="AP55 AP25 AP11 AP14 AP17 AP21 AP28 AP32 AP35 AP39 AP42 AP45 AP48 AP51 AP59" xr:uid="{75259790-B620-4C4D-8FFD-52736E559673}">
      <formula1>AND(LEN(AP11)&lt;=100,AM12="Yes", LEN(AP11)&gt;=1)</formula1>
    </dataValidation>
    <dataValidation type="custom" showInputMessage="1" showErrorMessage="1" error="Can enter link to tool upto 255 characters only if available is selected in Column-H_x000a_" sqref="M57 M27 M13 M16 M19 M23 M30 M34 M37 M41 M44 M47 M50 M53 M61" xr:uid="{F7AAB8B1-F441-48FE-B01B-1A7B4DACFB5E}">
      <formula1>AND(LEN(M13)&lt;=255,H12="Yes", LEN(M13)&gt;=1)</formula1>
    </dataValidation>
    <dataValidation type="custom" showInputMessage="1" showErrorMessage="1" error="Can enter link to tool upto 255 characters only if available is selected in Column-H_x000a_" sqref="M55 M25 M11 M14 M17 M21 M28 M32 M35 M39 M42 M45 M48 M51 M59" xr:uid="{8E7871E8-0BCE-45F2-84A9-3DB6D206E0CA}">
      <formula1>AND(LEN(M11)&lt;=255,H12="Yes", LEN(M11)&gt;=1)</formula1>
    </dataValidation>
    <dataValidation type="custom" showInputMessage="1" showErrorMessage="1" error="Can enter details of tool upto 100 characters only if available is selected in Column-H" sqref="K57 K27 K13 K16 K19 K23 K30 K34 K37 K41 K44 K47 K50 K53 K61" xr:uid="{F605C959-6726-4D8E-A6B1-EF3C7ED2FEDC}">
      <formula1>AND(LEN(K13)&lt;=100,H12="Yes",LEN(K13)&gt;=1)</formula1>
    </dataValidation>
    <dataValidation type="custom" showInputMessage="1" showErrorMessage="1" error="Can enter details of tool upto 100 characters only if available is selected in Column-H" sqref="K55 K25 K11 K14 K17 K21 K28 K32 K35 K39 K42 K45 K48 K51 K59" xr:uid="{02C892C6-5CE9-438F-AED5-70ACD9426014}">
      <formula1>AND(LEN(K11)&lt;=100,H12="Yes", LEN(K11)&gt;=1)</formula1>
    </dataValidation>
  </dataValidations>
  <pageMargins left="0.7" right="0.7" top="0.75" bottom="0.75" header="0.3" footer="0.3"/>
  <pageSetup scale="32" fitToWidth="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94" id="{71BD4A8D-5EE0-4A00-A876-A6700DAFEEE2}">
            <xm:f>'B. Overview of Internships '!$B$13="Not Available"</xm:f>
            <x14:dxf>
              <fill>
                <patternFill>
                  <bgColor rgb="FFFF0000"/>
                </patternFill>
              </fill>
            </x14:dxf>
          </x14:cfRule>
          <x14:cfRule type="expression" priority="493" id="{761AA67E-0926-4874-902E-86EC34057956}">
            <xm:f>AND('B. Overview of Internships '!$B$13="Available", 'B. Overview of Internships '!$B$14=0, ISNUMBER('B. Overview of Internships '!$B$14))</xm:f>
            <x14:dxf>
              <fill>
                <patternFill>
                  <bgColor theme="0" tint="-0.24994659260841701"/>
                </patternFill>
              </fill>
            </x14:dxf>
          </x14:cfRule>
          <xm:sqref>U11:U19</xm:sqref>
        </x14:conditionalFormatting>
        <x14:conditionalFormatting xmlns:xm="http://schemas.microsoft.com/office/excel/2006/main">
          <x14:cfRule type="expression" priority="479" id="{3D5DD3B8-DC4B-43FD-9D64-0E4B7452747B}">
            <xm:f>AND('B. Overview of Internships '!$B$13="Available", 'B. Overview of Internships '!$B$14=0, ISNUMBER('B. Overview of Internships '!$B$14))</xm:f>
            <x14:dxf>
              <fill>
                <patternFill>
                  <bgColor theme="0" tint="-0.24994659260841701"/>
                </patternFill>
              </fill>
            </x14:dxf>
          </x14:cfRule>
          <x14:cfRule type="expression" priority="480" id="{438E2DE9-D895-4D9F-82ED-41CD8067769D}">
            <xm:f>'B. Overview of Internships '!$B$13="Not Available"</xm:f>
            <x14:dxf>
              <fill>
                <patternFill>
                  <bgColor rgb="FFFF0000"/>
                </patternFill>
              </fill>
            </x14:dxf>
          </x14:cfRule>
          <xm:sqref>U21:U23</xm:sqref>
        </x14:conditionalFormatting>
        <x14:conditionalFormatting xmlns:xm="http://schemas.microsoft.com/office/excel/2006/main">
          <x14:cfRule type="expression" priority="452" id="{A224370B-D783-414B-92B4-435358325412}">
            <xm:f>'B. Overview of Internships '!$B$13="Not Available"</xm:f>
            <x14:dxf>
              <fill>
                <patternFill>
                  <bgColor rgb="FFFF0000"/>
                </patternFill>
              </fill>
            </x14:dxf>
          </x14:cfRule>
          <x14:cfRule type="expression" priority="451" id="{D160BB33-2905-4805-AB67-BD163BB4E5A6}">
            <xm:f>AND('B. Overview of Internships '!$B$13="Available", 'B. Overview of Internships '!$B$14=0, ISNUMBER('B. Overview of Internships '!$B$14))</xm:f>
            <x14:dxf>
              <fill>
                <patternFill>
                  <bgColor theme="0" tint="-0.24994659260841701"/>
                </patternFill>
              </fill>
            </x14:dxf>
          </x14:cfRule>
          <xm:sqref>U25:U30</xm:sqref>
        </x14:conditionalFormatting>
        <x14:conditionalFormatting xmlns:xm="http://schemas.microsoft.com/office/excel/2006/main">
          <x14:cfRule type="expression" priority="423" id="{94D14040-A16F-4CC4-9268-0B622E482447}">
            <xm:f>AND('B. Overview of Internships '!$B$13="Available", 'B. Overview of Internships '!$B$14=0, ISNUMBER('B. Overview of Internships '!$B$14))</xm:f>
            <x14:dxf>
              <fill>
                <patternFill>
                  <bgColor theme="0" tint="-0.24994659260841701"/>
                </patternFill>
              </fill>
            </x14:dxf>
          </x14:cfRule>
          <x14:cfRule type="expression" priority="424" id="{A4234982-AC2E-4D5D-A2F0-E49227981A68}">
            <xm:f>'B. Overview of Internships '!$B$13="Not Available"</xm:f>
            <x14:dxf>
              <fill>
                <patternFill>
                  <bgColor rgb="FFFF0000"/>
                </patternFill>
              </fill>
            </x14:dxf>
          </x14:cfRule>
          <xm:sqref>U32:U37</xm:sqref>
        </x14:conditionalFormatting>
        <x14:conditionalFormatting xmlns:xm="http://schemas.microsoft.com/office/excel/2006/main">
          <x14:cfRule type="expression" priority="354" id="{2797FC20-743A-48A6-951A-601D02C8B157}">
            <xm:f>'B. Overview of Internships '!$B$13="Not Available"</xm:f>
            <x14:dxf>
              <fill>
                <patternFill>
                  <bgColor rgb="FFFF0000"/>
                </patternFill>
              </fill>
            </x14:dxf>
          </x14:cfRule>
          <x14:cfRule type="expression" priority="353" id="{B7527C91-4CC5-4848-BB44-B13AE7375F55}">
            <xm:f>AND('B. Overview of Internships '!$B$13="Available", 'B. Overview of Internships '!$B$14=0, ISNUMBER('B. Overview of Internships '!$B$14))</xm:f>
            <x14:dxf>
              <fill>
                <patternFill>
                  <bgColor theme="0" tint="-0.24994659260841701"/>
                </patternFill>
              </fill>
            </x14:dxf>
          </x14:cfRule>
          <xm:sqref>U39:U53</xm:sqref>
        </x14:conditionalFormatting>
        <x14:conditionalFormatting xmlns:xm="http://schemas.microsoft.com/office/excel/2006/main">
          <x14:cfRule type="expression" priority="339" id="{7DB170D3-1E49-4203-883C-06875AD4980E}">
            <xm:f>AND('B. Overview of Internships '!$B$13="Available", 'B. Overview of Internships '!$B$14=0, ISNUMBER('B. Overview of Internships '!$B$14))</xm:f>
            <x14:dxf>
              <fill>
                <patternFill>
                  <bgColor theme="0" tint="-0.24994659260841701"/>
                </patternFill>
              </fill>
            </x14:dxf>
          </x14:cfRule>
          <x14:cfRule type="expression" priority="340" id="{3886972F-E294-478A-89EB-2FAFBE9514BE}">
            <xm:f>'B. Overview of Internships '!$B$13="Not Available"</xm:f>
            <x14:dxf>
              <fill>
                <patternFill>
                  <bgColor rgb="FFFF0000"/>
                </patternFill>
              </fill>
            </x14:dxf>
          </x14:cfRule>
          <xm:sqref>U55:U57</xm:sqref>
        </x14:conditionalFormatting>
        <x14:conditionalFormatting xmlns:xm="http://schemas.microsoft.com/office/excel/2006/main">
          <x14:cfRule type="expression" priority="325" id="{BC7A3E82-FAF8-433E-A2E7-6CAF8BFAAB3F}">
            <xm:f>AND('B. Overview of Internships '!$B$13="Available", 'B. Overview of Internships '!$B$14=0, ISNUMBER('B. Overview of Internships '!$B$14))</xm:f>
            <x14:dxf>
              <fill>
                <patternFill>
                  <bgColor theme="0" tint="-0.24994659260841701"/>
                </patternFill>
              </fill>
            </x14:dxf>
          </x14:cfRule>
          <x14:cfRule type="expression" priority="326" id="{A1A9137F-B968-4252-A68E-7CA88B86A5FA}">
            <xm:f>'B. Overview of Internships '!$B$13="Not Available"</xm:f>
            <x14:dxf>
              <fill>
                <patternFill>
                  <bgColor rgb="FFFF0000"/>
                </patternFill>
              </fill>
            </x14:dxf>
          </x14:cfRule>
          <xm:sqref>U59:U61</xm:sqref>
        </x14:conditionalFormatting>
        <x14:conditionalFormatting xmlns:xm="http://schemas.microsoft.com/office/excel/2006/main">
          <x14:cfRule type="expression" priority="484" id="{CD40438F-018F-4226-AC5A-0DFFBD656FA4}">
            <xm:f>AND('B. Overview of Internships '!$C$13="Available", 'B. Overview of Internships '!$C$14=0, ISNUMBER('B. Overview of Internships '!$C$14))</xm:f>
            <x14:dxf>
              <fill>
                <patternFill>
                  <bgColor theme="0" tint="-0.24994659260841701"/>
                </patternFill>
              </fill>
            </x14:dxf>
          </x14:cfRule>
          <x14:cfRule type="expression" priority="485" id="{9407C7F2-C82C-4834-B7AF-7CB2CDEA607F}">
            <xm:f>'B. Overview of Internships '!$C$13="Not Available"</xm:f>
            <x14:dxf>
              <fill>
                <patternFill>
                  <bgColor rgb="FFFF0000"/>
                </patternFill>
              </fill>
            </x14:dxf>
          </x14:cfRule>
          <xm:sqref>AB11:AB19</xm:sqref>
        </x14:conditionalFormatting>
        <x14:conditionalFormatting xmlns:xm="http://schemas.microsoft.com/office/excel/2006/main">
          <x14:cfRule type="expression" priority="470" id="{EAE4529B-42A4-4646-A361-721F3EC36C9B}">
            <xm:f>AND('B. Overview of Internships '!$C$13="Available", 'B. Overview of Internships '!$C$14=0, ISNUMBER('B. Overview of Internships '!$C$14))</xm:f>
            <x14:dxf>
              <fill>
                <patternFill>
                  <bgColor theme="0" tint="-0.24994659260841701"/>
                </patternFill>
              </fill>
            </x14:dxf>
          </x14:cfRule>
          <x14:cfRule type="expression" priority="471" id="{A3881E9A-6F16-44E5-B874-5F41121DAD96}">
            <xm:f>'B. Overview of Internships '!$C$13="Not Available"</xm:f>
            <x14:dxf>
              <fill>
                <patternFill>
                  <bgColor rgb="FFFF0000"/>
                </patternFill>
              </fill>
            </x14:dxf>
          </x14:cfRule>
          <xm:sqref>AB21:AB23</xm:sqref>
        </x14:conditionalFormatting>
        <x14:conditionalFormatting xmlns:xm="http://schemas.microsoft.com/office/excel/2006/main">
          <x14:cfRule type="expression" priority="442" id="{9C12D04B-EDBF-4A53-A74D-F23CA293A46A}">
            <xm:f>AND('B. Overview of Internships '!$C$13="Available", 'B. Overview of Internships '!$C$14=0, ISNUMBER('B. Overview of Internships '!$C$14))</xm:f>
            <x14:dxf>
              <fill>
                <patternFill>
                  <bgColor theme="0" tint="-0.24994659260841701"/>
                </patternFill>
              </fill>
            </x14:dxf>
          </x14:cfRule>
          <x14:cfRule type="expression" priority="443" id="{FD9941EF-5077-442A-B24C-9C0200316107}">
            <xm:f>'B. Overview of Internships '!$C$13="Not Available"</xm:f>
            <x14:dxf>
              <fill>
                <patternFill>
                  <bgColor rgb="FFFF0000"/>
                </patternFill>
              </fill>
            </x14:dxf>
          </x14:cfRule>
          <xm:sqref>AB25:AB30</xm:sqref>
        </x14:conditionalFormatting>
        <x14:conditionalFormatting xmlns:xm="http://schemas.microsoft.com/office/excel/2006/main">
          <x14:cfRule type="expression" priority="414" id="{B6E769DF-B9D3-4A36-899C-9D6814159095}">
            <xm:f>AND('B. Overview of Internships '!$C$13="Available", 'B. Overview of Internships '!$C$14=0, ISNUMBER('B. Overview of Internships '!$C$14))</xm:f>
            <x14:dxf>
              <fill>
                <patternFill>
                  <bgColor theme="0" tint="-0.24994659260841701"/>
                </patternFill>
              </fill>
            </x14:dxf>
          </x14:cfRule>
          <x14:cfRule type="expression" priority="415" id="{4DEA255C-F2B2-4914-A0FB-AA2693B3D556}">
            <xm:f>'B. Overview of Internships '!$C$13="Not Available"</xm:f>
            <x14:dxf>
              <fill>
                <patternFill>
                  <bgColor rgb="FFFF0000"/>
                </patternFill>
              </fill>
            </x14:dxf>
          </x14:cfRule>
          <xm:sqref>AB32:AB37</xm:sqref>
        </x14:conditionalFormatting>
        <x14:conditionalFormatting xmlns:xm="http://schemas.microsoft.com/office/excel/2006/main">
          <x14:cfRule type="expression" priority="345" id="{22F3E1CD-A438-4F93-A4CC-A8B8C71D0281}">
            <xm:f>'B. Overview of Internships '!$C$13="Not Available"</xm:f>
            <x14:dxf>
              <fill>
                <patternFill>
                  <bgColor rgb="FFFF0000"/>
                </patternFill>
              </fill>
            </x14:dxf>
          </x14:cfRule>
          <x14:cfRule type="expression" priority="344" id="{289CBC56-63C7-4D48-9E28-82D7CE70AD08}">
            <xm:f>AND('B. Overview of Internships '!$C$13="Available", 'B. Overview of Internships '!$C$14=0, ISNUMBER('B. Overview of Internships '!$C$14))</xm:f>
            <x14:dxf>
              <fill>
                <patternFill>
                  <bgColor theme="0" tint="-0.24994659260841701"/>
                </patternFill>
              </fill>
            </x14:dxf>
          </x14:cfRule>
          <xm:sqref>AB39:AB53</xm:sqref>
        </x14:conditionalFormatting>
        <x14:conditionalFormatting xmlns:xm="http://schemas.microsoft.com/office/excel/2006/main">
          <x14:cfRule type="expression" priority="330" id="{67770332-4929-42E8-99BB-55EF82741347}">
            <xm:f>AND('B. Overview of Internships '!$C$13="Available", 'B. Overview of Internships '!$C$14=0, ISNUMBER('B. Overview of Internships '!$C$14))</xm:f>
            <x14:dxf>
              <fill>
                <patternFill>
                  <bgColor theme="0" tint="-0.24994659260841701"/>
                </patternFill>
              </fill>
            </x14:dxf>
          </x14:cfRule>
          <x14:cfRule type="expression" priority="331" id="{B342BF5D-CCA3-493D-B75B-7F4552FAC111}">
            <xm:f>'B. Overview of Internships '!$C$13="Not Available"</xm:f>
            <x14:dxf>
              <fill>
                <patternFill>
                  <bgColor rgb="FFFF0000"/>
                </patternFill>
              </fill>
            </x14:dxf>
          </x14:cfRule>
          <xm:sqref>AB55:AB57</xm:sqref>
        </x14:conditionalFormatting>
        <x14:conditionalFormatting xmlns:xm="http://schemas.microsoft.com/office/excel/2006/main">
          <x14:cfRule type="expression" priority="316" id="{64657C6D-2A13-4523-80A4-8B72D62C02EB}">
            <xm:f>AND('B. Overview of Internships '!$C$13="Available", 'B. Overview of Internships '!$C$14=0, ISNUMBER('B. Overview of Internships '!$C$14))</xm:f>
            <x14:dxf>
              <fill>
                <patternFill>
                  <bgColor theme="0" tint="-0.24994659260841701"/>
                </patternFill>
              </fill>
            </x14:dxf>
          </x14:cfRule>
          <x14:cfRule type="expression" priority="317" id="{3D520DB1-8FC2-43C5-A9B5-95DDC846A2BB}">
            <xm:f>'B. Overview of Internships '!$C$13="Not Available"</xm:f>
            <x14:dxf>
              <fill>
                <patternFill>
                  <bgColor rgb="FFFF0000"/>
                </patternFill>
              </fill>
            </x14:dxf>
          </x14:cfRule>
          <xm:sqref>AB59:AB61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0EC11-5BAF-48EF-A9F6-43C7E42862B3}">
  <sheetPr codeName="Sheet6">
    <pageSetUpPr fitToPage="1"/>
  </sheetPr>
  <dimension ref="A2:BC24"/>
  <sheetViews>
    <sheetView showGridLines="0" zoomScaleNormal="100" workbookViewId="0">
      <selection activeCell="A4" sqref="A4:E4"/>
    </sheetView>
  </sheetViews>
  <sheetFormatPr baseColWidth="10" defaultColWidth="8.83203125" defaultRowHeight="15" x14ac:dyDescent="0.2"/>
  <cols>
    <col min="1" max="1" width="43.1640625" style="77" customWidth="1"/>
    <col min="2" max="2" width="9" style="77" customWidth="1"/>
    <col min="3" max="3" width="36.1640625" style="77" bestFit="1" customWidth="1"/>
    <col min="4" max="4" width="27.1640625" style="77" customWidth="1"/>
    <col min="5" max="5" width="69.33203125" style="77" customWidth="1"/>
    <col min="6" max="6" width="26.83203125" style="77" customWidth="1"/>
    <col min="7" max="7" width="2" style="66" customWidth="1"/>
    <col min="8" max="8" width="27.1640625" style="77" bestFit="1" customWidth="1"/>
    <col min="9" max="9" width="2" style="66" customWidth="1"/>
    <col min="10" max="10" width="3.1640625" style="77" customWidth="1"/>
    <col min="11" max="11" width="101.33203125" style="77" customWidth="1"/>
    <col min="12" max="12" width="3.33203125" style="77" customWidth="1"/>
    <col min="13" max="13" width="101.33203125" style="77" customWidth="1"/>
    <col min="14" max="14" width="3.33203125" style="77" customWidth="1"/>
    <col min="15" max="15" width="26.1640625" style="77" customWidth="1"/>
    <col min="16" max="16" width="2" style="66" customWidth="1"/>
    <col min="17" max="17" width="2.83203125" style="77" customWidth="1"/>
    <col min="18" max="18" width="104.5" style="77" customWidth="1"/>
    <col min="19" max="19" width="3.1640625" style="77" customWidth="1"/>
    <col min="20" max="20" width="101.6640625" style="77" customWidth="1"/>
    <col min="21" max="21" width="18.83203125" style="77" customWidth="1"/>
    <col min="22" max="22" width="27.1640625" style="77" bestFit="1" customWidth="1"/>
    <col min="23" max="23" width="2" style="66" customWidth="1"/>
    <col min="24" max="24" width="17.1640625" style="77" customWidth="1"/>
    <col min="25" max="25" width="27.1640625" style="77" bestFit="1" customWidth="1"/>
    <col min="26" max="26" width="2" style="66" customWidth="1"/>
    <col min="27" max="27" width="14.6640625" style="77" bestFit="1" customWidth="1"/>
    <col min="28" max="28" width="19.1640625" style="77" customWidth="1"/>
    <col min="29" max="29" width="27.1640625" style="77" bestFit="1" customWidth="1"/>
    <col min="30" max="30" width="2" style="66" customWidth="1"/>
    <col min="31" max="31" width="20.33203125" style="77" customWidth="1"/>
    <col min="32" max="32" width="27.1640625" style="77" bestFit="1" customWidth="1"/>
    <col min="33" max="33" width="1.83203125" style="66" customWidth="1"/>
    <col min="34" max="34" width="19.83203125" style="77" customWidth="1"/>
    <col min="35" max="37" width="18.6640625" style="77" customWidth="1"/>
    <col min="38" max="38" width="21" style="77" customWidth="1"/>
    <col min="39" max="39" width="30.6640625" style="77" customWidth="1"/>
    <col min="40" max="40" width="2" style="66" customWidth="1"/>
    <col min="41" max="41" width="3.1640625" style="77" customWidth="1"/>
    <col min="42" max="42" width="101.6640625" style="77" customWidth="1"/>
    <col min="43" max="43" width="3.83203125" style="77" customWidth="1"/>
    <col min="44" max="44" width="102.5" style="77" customWidth="1"/>
    <col min="45" max="45" width="0" style="77" hidden="1" customWidth="1"/>
    <col min="46" max="50" width="8.83203125" style="77" hidden="1" customWidth="1"/>
    <col min="51" max="51" width="12.83203125" style="77" hidden="1" customWidth="1"/>
    <col min="52" max="53" width="8.83203125" style="77" hidden="1" customWidth="1"/>
    <col min="54" max="55" width="0" style="77" hidden="1" customWidth="1"/>
    <col min="56" max="16384" width="8.83203125" style="77"/>
  </cols>
  <sheetData>
    <row r="2" spans="1:55" ht="48" customHeight="1" x14ac:dyDescent="0.2">
      <c r="A2" s="222" t="s">
        <v>180</v>
      </c>
      <c r="B2" s="223"/>
      <c r="C2" s="223"/>
      <c r="D2" s="223"/>
      <c r="E2" s="223"/>
      <c r="F2" s="88"/>
      <c r="G2" s="106"/>
      <c r="H2" s="88"/>
      <c r="I2" s="106"/>
      <c r="J2" s="88"/>
      <c r="K2" s="88"/>
      <c r="L2" s="88"/>
      <c r="M2" s="88"/>
      <c r="N2" s="88"/>
      <c r="O2" s="88"/>
      <c r="P2" s="106"/>
      <c r="Q2" s="88"/>
      <c r="R2" s="88"/>
      <c r="S2" s="88"/>
      <c r="T2" s="88"/>
      <c r="U2" s="88"/>
      <c r="V2" s="88"/>
      <c r="W2" s="106"/>
      <c r="X2" s="88"/>
      <c r="Y2" s="88"/>
      <c r="Z2" s="106"/>
      <c r="AA2" s="88"/>
      <c r="AB2" s="88"/>
      <c r="AC2" s="88"/>
      <c r="AD2" s="106"/>
      <c r="AE2" s="88"/>
      <c r="AF2" s="88"/>
      <c r="AG2" s="106"/>
      <c r="AH2" s="88"/>
      <c r="AI2" s="88"/>
      <c r="AJ2" s="88"/>
      <c r="AK2" s="88"/>
      <c r="AL2" s="88"/>
      <c r="AM2" s="88"/>
      <c r="AN2" s="106"/>
      <c r="AO2" s="88"/>
      <c r="AP2" s="88"/>
      <c r="AQ2" s="88"/>
      <c r="AR2" s="88"/>
      <c r="AS2" s="105"/>
      <c r="AT2" s="105"/>
      <c r="AU2" s="105"/>
      <c r="AV2" s="105"/>
      <c r="AW2" s="105"/>
      <c r="AX2" s="105"/>
      <c r="AY2" s="105"/>
      <c r="AZ2" s="105"/>
      <c r="BA2" s="105"/>
      <c r="BB2" s="105"/>
      <c r="BC2" s="105"/>
    </row>
    <row r="3" spans="1:55" ht="19.25" customHeight="1" x14ac:dyDescent="0.2"/>
    <row r="4" spans="1:55" ht="24.5" customHeight="1" x14ac:dyDescent="0.2">
      <c r="A4" s="221" t="s">
        <v>185</v>
      </c>
      <c r="B4" s="221"/>
      <c r="C4" s="221"/>
      <c r="D4" s="221"/>
      <c r="E4" s="221"/>
      <c r="F4" s="89"/>
      <c r="G4" s="19"/>
      <c r="H4" s="89"/>
      <c r="I4" s="19"/>
      <c r="J4" s="89"/>
      <c r="K4" s="89"/>
      <c r="L4" s="89"/>
      <c r="M4" s="89"/>
      <c r="N4" s="89"/>
      <c r="O4" s="89"/>
      <c r="P4" s="19"/>
      <c r="Q4" s="89"/>
      <c r="R4" s="89"/>
      <c r="S4" s="89"/>
      <c r="T4" s="89"/>
      <c r="U4" s="89"/>
      <c r="V4" s="89"/>
      <c r="W4" s="19"/>
      <c r="X4" s="89"/>
      <c r="Y4" s="89"/>
      <c r="Z4" s="19"/>
      <c r="AA4" s="89"/>
      <c r="AB4" s="89"/>
      <c r="AC4" s="89"/>
      <c r="AD4" s="19"/>
      <c r="AE4" s="89"/>
      <c r="AF4" s="89"/>
      <c r="AG4" s="19"/>
      <c r="AH4" s="89"/>
      <c r="AI4" s="89"/>
      <c r="AJ4" s="89"/>
      <c r="AK4" s="89"/>
      <c r="AL4" s="89"/>
      <c r="AM4" s="89"/>
      <c r="AN4" s="19"/>
      <c r="AO4" s="89"/>
      <c r="AP4" s="89"/>
      <c r="AQ4" s="89"/>
      <c r="AR4" s="89"/>
      <c r="AS4" s="105"/>
      <c r="AT4" s="105"/>
      <c r="AU4" s="105"/>
      <c r="AV4" s="105"/>
      <c r="AW4" s="105"/>
      <c r="AX4" s="105"/>
      <c r="AY4" s="105"/>
      <c r="AZ4" s="105"/>
      <c r="BA4" s="105"/>
      <c r="BB4" s="105"/>
      <c r="BC4" s="105"/>
    </row>
    <row r="5" spans="1:55" ht="22.25" customHeight="1" x14ac:dyDescent="0.2">
      <c r="A5" s="75"/>
      <c r="B5" s="75"/>
      <c r="C5" s="75"/>
      <c r="D5" s="75"/>
      <c r="E5" s="75"/>
    </row>
    <row r="6" spans="1:55" ht="43.5" customHeight="1" x14ac:dyDescent="0.2">
      <c r="A6" s="272" t="s">
        <v>147</v>
      </c>
      <c r="B6" s="273"/>
      <c r="C6" s="273"/>
      <c r="D6" s="300" t="s">
        <v>148</v>
      </c>
      <c r="E6" s="301"/>
      <c r="F6" s="268" t="s">
        <v>149</v>
      </c>
      <c r="G6" s="269"/>
      <c r="H6" s="291" t="s">
        <v>151</v>
      </c>
      <c r="I6" s="291"/>
      <c r="J6" s="291"/>
      <c r="K6" s="291"/>
      <c r="L6" s="292"/>
      <c r="M6" s="293"/>
      <c r="N6" s="285" t="s">
        <v>150</v>
      </c>
      <c r="O6" s="286"/>
      <c r="P6" s="286"/>
      <c r="Q6" s="286"/>
      <c r="R6" s="286"/>
      <c r="S6" s="286"/>
      <c r="T6" s="287"/>
      <c r="U6" s="233" t="s">
        <v>158</v>
      </c>
      <c r="V6" s="234"/>
      <c r="W6" s="234"/>
      <c r="X6" s="234"/>
      <c r="Y6" s="234"/>
      <c r="Z6" s="234"/>
      <c r="AA6" s="234"/>
      <c r="AB6" s="234"/>
      <c r="AC6" s="234"/>
      <c r="AD6" s="234"/>
      <c r="AE6" s="234"/>
      <c r="AF6" s="234"/>
      <c r="AG6" s="234"/>
      <c r="AH6" s="234"/>
      <c r="AI6" s="234" t="s">
        <v>208</v>
      </c>
      <c r="AJ6" s="234"/>
      <c r="AK6" s="234"/>
      <c r="AL6" s="235"/>
      <c r="AM6" s="226" t="s">
        <v>159</v>
      </c>
      <c r="AN6" s="227"/>
      <c r="AO6" s="227"/>
      <c r="AP6" s="227"/>
      <c r="AQ6" s="227"/>
      <c r="AR6" s="228"/>
      <c r="AS6" s="105"/>
      <c r="AT6" s="105"/>
      <c r="AU6" s="105"/>
      <c r="AV6" s="105"/>
      <c r="AW6" s="105"/>
      <c r="AX6" s="105"/>
      <c r="AY6" s="105"/>
      <c r="AZ6" s="105"/>
      <c r="BA6" s="105"/>
      <c r="BB6" s="105"/>
      <c r="BC6" s="105"/>
    </row>
    <row r="7" spans="1:55" ht="16.25" customHeight="1" x14ac:dyDescent="0.2">
      <c r="A7" s="274"/>
      <c r="B7" s="275"/>
      <c r="C7" s="275"/>
      <c r="D7" s="302"/>
      <c r="E7" s="303"/>
      <c r="F7" s="270"/>
      <c r="G7" s="271"/>
      <c r="H7" s="294"/>
      <c r="I7" s="294"/>
      <c r="J7" s="294"/>
      <c r="K7" s="294"/>
      <c r="L7" s="295"/>
      <c r="M7" s="296"/>
      <c r="N7" s="288"/>
      <c r="O7" s="289"/>
      <c r="P7" s="289"/>
      <c r="Q7" s="289"/>
      <c r="R7" s="289"/>
      <c r="S7" s="289"/>
      <c r="T7" s="290"/>
      <c r="U7" s="251" t="s">
        <v>5</v>
      </c>
      <c r="V7" s="267"/>
      <c r="W7" s="267"/>
      <c r="X7" s="267"/>
      <c r="Y7" s="267"/>
      <c r="Z7" s="267"/>
      <c r="AA7" s="252"/>
      <c r="AB7" s="248" t="s">
        <v>6</v>
      </c>
      <c r="AC7" s="249"/>
      <c r="AD7" s="249"/>
      <c r="AE7" s="249"/>
      <c r="AF7" s="249"/>
      <c r="AG7" s="249"/>
      <c r="AH7" s="250"/>
      <c r="AI7" s="251" t="s">
        <v>5</v>
      </c>
      <c r="AJ7" s="252"/>
      <c r="AK7" s="248" t="s">
        <v>6</v>
      </c>
      <c r="AL7" s="250"/>
      <c r="AM7" s="229"/>
      <c r="AN7" s="230"/>
      <c r="AO7" s="230"/>
      <c r="AP7" s="230"/>
      <c r="AQ7" s="230"/>
      <c r="AR7" s="231"/>
      <c r="AS7" s="105"/>
      <c r="AT7" s="105"/>
      <c r="AU7" s="105"/>
      <c r="AV7" s="105"/>
      <c r="AW7" s="105"/>
      <c r="AX7" s="105"/>
      <c r="AY7" s="105"/>
      <c r="AZ7" s="105"/>
      <c r="BA7" s="105"/>
      <c r="BB7" s="105"/>
      <c r="BC7" s="105"/>
    </row>
    <row r="8" spans="1:55" s="90" customFormat="1" ht="91.25" customHeight="1" x14ac:dyDescent="0.2">
      <c r="A8" s="276"/>
      <c r="B8" s="277"/>
      <c r="C8" s="278"/>
      <c r="D8" s="87" t="s">
        <v>50</v>
      </c>
      <c r="E8" s="1" t="s">
        <v>8</v>
      </c>
      <c r="F8" s="298" t="s">
        <v>209</v>
      </c>
      <c r="G8" s="299"/>
      <c r="H8" s="279" t="s">
        <v>210</v>
      </c>
      <c r="I8" s="297"/>
      <c r="J8" s="279" t="s">
        <v>117</v>
      </c>
      <c r="K8" s="280"/>
      <c r="L8" s="280"/>
      <c r="M8" s="281"/>
      <c r="N8" s="282" t="s">
        <v>118</v>
      </c>
      <c r="O8" s="283"/>
      <c r="P8" s="284"/>
      <c r="Q8" s="282" t="s">
        <v>152</v>
      </c>
      <c r="R8" s="283"/>
      <c r="S8" s="283"/>
      <c r="T8" s="284"/>
      <c r="U8" s="2" t="s">
        <v>7</v>
      </c>
      <c r="V8" s="236" t="s">
        <v>329</v>
      </c>
      <c r="W8" s="236"/>
      <c r="X8" s="80" t="s">
        <v>155</v>
      </c>
      <c r="Y8" s="236" t="s">
        <v>138</v>
      </c>
      <c r="Z8" s="236"/>
      <c r="AA8" s="80" t="s">
        <v>154</v>
      </c>
      <c r="AB8" s="13" t="s">
        <v>7</v>
      </c>
      <c r="AC8" s="255" t="s">
        <v>330</v>
      </c>
      <c r="AD8" s="255"/>
      <c r="AE8" s="16" t="s">
        <v>156</v>
      </c>
      <c r="AF8" s="255" t="s">
        <v>139</v>
      </c>
      <c r="AG8" s="255"/>
      <c r="AH8" s="16" t="s">
        <v>157</v>
      </c>
      <c r="AI8" s="2" t="s">
        <v>4</v>
      </c>
      <c r="AJ8" s="3" t="s">
        <v>3</v>
      </c>
      <c r="AK8" s="13" t="s">
        <v>4</v>
      </c>
      <c r="AL8" s="14" t="s">
        <v>3</v>
      </c>
      <c r="AM8" s="243" t="s">
        <v>124</v>
      </c>
      <c r="AN8" s="238"/>
      <c r="AO8" s="237" t="s">
        <v>125</v>
      </c>
      <c r="AP8" s="238"/>
      <c r="AQ8" s="238"/>
      <c r="AR8" s="239"/>
      <c r="AS8" s="91"/>
      <c r="AT8" s="91"/>
      <c r="AU8" s="91"/>
      <c r="AV8" s="91"/>
      <c r="AW8" s="91"/>
      <c r="AX8" s="91"/>
      <c r="AY8" s="91"/>
      <c r="AZ8" s="91"/>
      <c r="BA8" s="91"/>
      <c r="BB8" s="91"/>
      <c r="BC8" s="91"/>
    </row>
    <row r="9" spans="1:55" s="92" customFormat="1" ht="30.5" customHeight="1" x14ac:dyDescent="0.2">
      <c r="A9" s="305" t="s">
        <v>69</v>
      </c>
      <c r="B9" s="306"/>
      <c r="C9" s="306"/>
      <c r="D9" s="82" t="s">
        <v>70</v>
      </c>
      <c r="E9" s="79" t="s">
        <v>71</v>
      </c>
      <c r="F9" s="232" t="s">
        <v>0</v>
      </c>
      <c r="G9" s="232"/>
      <c r="H9" s="306" t="s">
        <v>2</v>
      </c>
      <c r="I9" s="306"/>
      <c r="J9" s="306" t="s">
        <v>288</v>
      </c>
      <c r="K9" s="306"/>
      <c r="L9" s="306" t="s">
        <v>326</v>
      </c>
      <c r="M9" s="306"/>
      <c r="N9" s="306" t="s">
        <v>2</v>
      </c>
      <c r="O9" s="306"/>
      <c r="P9" s="306"/>
      <c r="Q9" s="232" t="s">
        <v>289</v>
      </c>
      <c r="R9" s="232"/>
      <c r="S9" s="232" t="s">
        <v>327</v>
      </c>
      <c r="T9" s="232"/>
      <c r="U9" s="79" t="s">
        <v>211</v>
      </c>
      <c r="V9" s="232" t="s">
        <v>114</v>
      </c>
      <c r="W9" s="232"/>
      <c r="X9" s="79" t="s">
        <v>153</v>
      </c>
      <c r="Y9" s="232" t="s">
        <v>114</v>
      </c>
      <c r="Z9" s="232"/>
      <c r="AA9" s="79" t="s">
        <v>1</v>
      </c>
      <c r="AB9" s="79" t="s">
        <v>211</v>
      </c>
      <c r="AC9" s="232" t="s">
        <v>119</v>
      </c>
      <c r="AD9" s="232"/>
      <c r="AE9" s="79" t="s">
        <v>1</v>
      </c>
      <c r="AF9" s="232" t="s">
        <v>119</v>
      </c>
      <c r="AG9" s="232"/>
      <c r="AH9" s="79" t="s">
        <v>1</v>
      </c>
      <c r="AI9" s="79" t="s">
        <v>9</v>
      </c>
      <c r="AJ9" s="79" t="s">
        <v>51</v>
      </c>
      <c r="AK9" s="79" t="s">
        <v>9</v>
      </c>
      <c r="AL9" s="79" t="s">
        <v>51</v>
      </c>
      <c r="AM9" s="232" t="s">
        <v>2</v>
      </c>
      <c r="AN9" s="232"/>
      <c r="AO9" s="232" t="s">
        <v>290</v>
      </c>
      <c r="AP9" s="232"/>
      <c r="AQ9" s="232" t="s">
        <v>328</v>
      </c>
      <c r="AR9" s="240"/>
      <c r="AT9" s="93"/>
      <c r="AU9" s="93"/>
      <c r="AV9" s="93"/>
      <c r="AW9" s="93"/>
      <c r="AX9" s="93"/>
      <c r="AY9" s="93"/>
      <c r="AZ9" s="93"/>
      <c r="BA9" s="93"/>
    </row>
    <row r="10" spans="1:55" s="94" customFormat="1" ht="25.5" customHeight="1" x14ac:dyDescent="0.2">
      <c r="A10" s="22"/>
      <c r="B10" s="4"/>
      <c r="C10" s="4"/>
      <c r="D10" s="4"/>
      <c r="E10" s="5"/>
      <c r="F10" s="5"/>
      <c r="G10" s="12"/>
      <c r="H10" s="4"/>
      <c r="I10" s="6"/>
      <c r="J10" s="4"/>
      <c r="K10" s="4"/>
      <c r="L10" s="4"/>
      <c r="M10" s="4"/>
      <c r="N10" s="4"/>
      <c r="O10" s="4"/>
      <c r="P10" s="6"/>
      <c r="Q10" s="4"/>
      <c r="R10" s="5"/>
      <c r="S10" s="4"/>
      <c r="T10" s="5"/>
      <c r="U10" s="5"/>
      <c r="V10" s="5"/>
      <c r="W10" s="12"/>
      <c r="X10" s="5"/>
      <c r="Y10" s="5"/>
      <c r="Z10" s="12"/>
      <c r="AA10" s="5"/>
      <c r="AB10" s="5"/>
      <c r="AC10" s="5"/>
      <c r="AD10" s="12"/>
      <c r="AE10" s="5"/>
      <c r="AF10" s="5"/>
      <c r="AG10" s="12"/>
      <c r="AH10" s="5"/>
      <c r="AI10" s="5"/>
      <c r="AJ10" s="5"/>
      <c r="AK10" s="5"/>
      <c r="AL10" s="5"/>
      <c r="AM10" s="5"/>
      <c r="AN10" s="12"/>
      <c r="AO10" s="4"/>
      <c r="AP10" s="5"/>
      <c r="AQ10" s="4"/>
      <c r="AR10" s="5"/>
      <c r="AS10" s="95"/>
      <c r="AT10" s="95"/>
      <c r="AU10" s="95"/>
      <c r="AV10" s="95"/>
      <c r="AW10" s="95"/>
      <c r="AX10" s="95"/>
      <c r="AY10" s="95"/>
      <c r="AZ10" s="95"/>
      <c r="BA10" s="95"/>
      <c r="BB10" s="95"/>
      <c r="BC10" s="95"/>
    </row>
    <row r="11" spans="1:55" ht="20" customHeight="1" x14ac:dyDescent="0.2">
      <c r="A11" s="206" t="s">
        <v>144</v>
      </c>
      <c r="B11" s="256">
        <v>11.1</v>
      </c>
      <c r="C11" s="264" t="s">
        <v>200</v>
      </c>
      <c r="D11" s="206" t="s">
        <v>77</v>
      </c>
      <c r="E11" s="206" t="s">
        <v>78</v>
      </c>
      <c r="F11" s="262" t="str">
        <f>HYPERLINK("#"&amp;ADDRESS(ROW()+1,COLUMN()),"Click to see dropwdown below")</f>
        <v>Click to see dropwdown below</v>
      </c>
      <c r="G11" s="225"/>
      <c r="H11" s="224" t="str">
        <f>HYPERLINK("#"&amp;ADDRESS(ROW()+1,COLUMN()),"Click to see dropwdown below")</f>
        <v>Click to see dropwdown below</v>
      </c>
      <c r="I11" s="263"/>
      <c r="J11" s="96" t="s">
        <v>135</v>
      </c>
      <c r="K11" s="81"/>
      <c r="L11" s="96" t="s">
        <v>135</v>
      </c>
      <c r="M11" s="97"/>
      <c r="N11" s="96" t="s">
        <v>135</v>
      </c>
      <c r="O11" s="98"/>
      <c r="P11" s="108" t="str">
        <f t="shared" ref="P11:P16" si="0">HYPERLINK("#"&amp;ADDRESS(ROW(),COLUMN()-1),CHAR(128))</f>
        <v>€</v>
      </c>
      <c r="Q11" s="96" t="s">
        <v>135</v>
      </c>
      <c r="R11" s="81"/>
      <c r="S11" s="96" t="s">
        <v>135</v>
      </c>
      <c r="T11" s="81"/>
      <c r="U11"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1" s="224" t="str">
        <f>HYPERLINK("#"&amp;ADDRESS(ROW()+1,COLUMN()),"Click to see dropwdown below")</f>
        <v>Click to see dropwdown below</v>
      </c>
      <c r="W11" s="225"/>
      <c r="X11" s="253"/>
      <c r="Y11" s="224" t="str">
        <f>HYPERLINK("#"&amp;ADDRESS(ROW()+1,COLUMN()),"Click to see dropwdown below")</f>
        <v>Click to see dropwdown below</v>
      </c>
      <c r="Z11" s="225"/>
      <c r="AA11" s="253"/>
      <c r="AB11"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1" s="224" t="str">
        <f>HYPERLINK("#"&amp;ADDRESS(ROW()+1,COLUMN()),"Click to see dropwdown below")</f>
        <v>Click to see dropwdown below</v>
      </c>
      <c r="AD11" s="225"/>
      <c r="AE11" s="253"/>
      <c r="AF11" s="224" t="str">
        <f>HYPERLINK("#"&amp;ADDRESS(ROW()+1,COLUMN()),"Click to see dropwdown below")</f>
        <v>Click to see dropwdown below</v>
      </c>
      <c r="AG11" s="225"/>
      <c r="AH11" s="253"/>
      <c r="AI11" s="244" t="str">
        <f>IF(AND('B. Overview of Internships '!$B$13="Available",'B. Overview of Internships '!$B$14=0, ISNUMBER('B. Overview of Internships '!$B$14)),"Percentage not applicable", IF(OR('B. Overview of Internships '!$B$13="Not Available",V12="Not Available",Y12="Not Available"), "Percentage not available", IF(AND('B. Overview of Internships '!$B$13="Available", 'B. Overview of Internships '!$B$14&gt;0, V12= "Available",Y12="Available", ISNUMBER(X11),ISNUMBER(AA11),AA11&lt;=X11), AA11/X11,"Check input")))</f>
        <v>Check input</v>
      </c>
      <c r="AJ11" s="246" t="str">
        <f>IF(OR(AI11="Percentage not available",AND(AI11&gt;=0,ISNUMBER(AI11),AI11&lt;0.5)),"Red",IF(AND(AI11&lt;=0.8,AI11&gt;=0.5,ISNUMBER(AI11)),"Yellow",IF(AND(AI11&gt;0.8,AI11&lt;=1,ISNUMBER(AI11)),"Green",IF(AI11="Percentage not applicable","Gray","Check input"))))</f>
        <v>Check input</v>
      </c>
      <c r="AK11" s="244" t="str">
        <f>IF(OR(AC12="Not Applicable",AF12="Not Applicable",AND('B. Overview of Internships '!$C$13="Available",'B. Overview of Internships '!$C$14=0,ISNUMBER('B. Overview of Internships '!$C$14))),"Percentage not applicable",IF(OR('B. Overview of Internships '!$C$13="Not Available",AC12="Not Available",AF12="Not Available"),"Percentage not available",IF(AND(AF12="Available",AC12="Available",'B. Overview of Internships '!$C$13="Available",'B. Overview of Internships '!$C$14&gt;0,ISNUMBER(AH11),ISNUMBER(AE11),AH11&lt;=AE11),AH11/AE11,"Check input")))</f>
        <v>Check input</v>
      </c>
      <c r="AL11" s="246" t="str">
        <f>IF(OR(AK11="Percentage not available",AND(AK11&gt;=0,ISNUMBER(AK11),AK11&lt;0.5)),"Red",IF(AND(AK11&lt;=0.8,AK11&gt;=0.5,ISNUMBER(AK11)),"Yellow",IF(AND(AK11&gt;0.8,AK11&lt;=1,ISNUMBER(AK11)),"Green",IF(AK11="Percentage not applicable","Gray","Check input"))))</f>
        <v>Check input</v>
      </c>
      <c r="AM11" s="224" t="str">
        <f>HYPERLINK("#"&amp;ADDRESS(ROW()+1,COLUMN()),"Click to see dropwdown below")</f>
        <v>Click to see dropwdown below</v>
      </c>
      <c r="AN11" s="225"/>
      <c r="AO11" s="96" t="s">
        <v>135</v>
      </c>
      <c r="AP11" s="81"/>
      <c r="AQ11" s="96" t="s">
        <v>135</v>
      </c>
      <c r="AR11" s="81"/>
      <c r="AS11" s="91"/>
      <c r="AT11" s="99" t="str">
        <f>IF(AND(COUNTIF($K11,"&lt;&gt;"),$H12="Yes" ),"Yes","")</f>
        <v/>
      </c>
      <c r="AU11" s="99" t="str">
        <f>IF(AND(COUNTIF($K11,"&lt;&gt;"),$H12="Yes",T11="",R11="" ),"No","")</f>
        <v/>
      </c>
      <c r="AV1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1"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1" s="99" t="str">
        <f>IF(AC12="Not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1" s="99" t="s">
        <v>90</v>
      </c>
      <c r="BA11" s="100" t="s">
        <v>90</v>
      </c>
      <c r="BB11" s="105"/>
      <c r="BC11" s="105"/>
    </row>
    <row r="12" spans="1:55" ht="20" customHeight="1" x14ac:dyDescent="0.2">
      <c r="A12" s="207"/>
      <c r="B12" s="257"/>
      <c r="C12" s="265"/>
      <c r="D12" s="208"/>
      <c r="E12" s="208"/>
      <c r="F12" s="39"/>
      <c r="G12" s="107" t="str">
        <f>HYPERLINK("#"&amp;ADDRESS(ROW(),COLUMN()-1),CHAR(128))</f>
        <v>€</v>
      </c>
      <c r="H12" s="101"/>
      <c r="I12" s="107" t="str">
        <f>HYPERLINK("#"&amp;ADDRESS(ROW(),COLUMN()-1),CHAR(128))</f>
        <v>€</v>
      </c>
      <c r="J12" s="96" t="s">
        <v>136</v>
      </c>
      <c r="K12" s="39"/>
      <c r="L12" s="96" t="s">
        <v>136</v>
      </c>
      <c r="M12" s="39"/>
      <c r="N12" s="96" t="s">
        <v>136</v>
      </c>
      <c r="O12" s="101"/>
      <c r="P12" s="109" t="str">
        <f t="shared" si="0"/>
        <v>€</v>
      </c>
      <c r="Q12" s="96" t="s">
        <v>136</v>
      </c>
      <c r="R12" s="39"/>
      <c r="S12" s="96" t="s">
        <v>136</v>
      </c>
      <c r="T12" s="39"/>
      <c r="U12" s="246"/>
      <c r="V12" s="39"/>
      <c r="W12" s="107" t="str">
        <f>HYPERLINK("#"&amp;ADDRESS(ROW(),COLUMN()-1),CHAR(128))</f>
        <v>€</v>
      </c>
      <c r="X12" s="253"/>
      <c r="Y12" s="102"/>
      <c r="Z12" s="107" t="str">
        <f>HYPERLINK("#"&amp;ADDRESS(ROW(),COLUMN()-1),CHAR(128))</f>
        <v>€</v>
      </c>
      <c r="AA12" s="253"/>
      <c r="AB12" s="246"/>
      <c r="AC12" s="39"/>
      <c r="AD12" s="107" t="str">
        <f>HYPERLINK("#"&amp;ADDRESS(ROW(),COLUMN()-1),CHAR(128))</f>
        <v>€</v>
      </c>
      <c r="AE12" s="253"/>
      <c r="AF12" s="39"/>
      <c r="AG12" s="107" t="str">
        <f>HYPERLINK("#"&amp;ADDRESS(ROW(),COLUMN()-1),CHAR(128))</f>
        <v>€</v>
      </c>
      <c r="AH12" s="253"/>
      <c r="AI12" s="244"/>
      <c r="AJ12" s="246"/>
      <c r="AK12" s="244"/>
      <c r="AL12" s="246"/>
      <c r="AM12" s="39"/>
      <c r="AN12" s="107" t="str">
        <f>HYPERLINK("#"&amp;ADDRESS(ROW(),COLUMN()-1),CHAR(128))</f>
        <v>€</v>
      </c>
      <c r="AO12" s="96" t="s">
        <v>136</v>
      </c>
      <c r="AP12" s="39"/>
      <c r="AQ12" s="96" t="s">
        <v>136</v>
      </c>
      <c r="AR12" s="39"/>
      <c r="AS12" s="105"/>
      <c r="AT12" s="103" t="str">
        <f>IF(AND(COUNTIF($K12,"&lt;&gt;"),$H12="Yes" ),"Yes","")</f>
        <v/>
      </c>
      <c r="AU12" s="103" t="str">
        <f>IF(AND(COUNTIF($K12,"&lt;&gt;"),$H12="Yes",T12="",R12="" ),"No","")</f>
        <v/>
      </c>
      <c r="AV12" s="103" t="str">
        <f>IF(AND('B. Overview of Internships '!$B$13="Available",'B. Overview of Internships '!$B$14&gt;0,X11=""),"Not Available",IF(AND('B. Overview of Internships '!$B$13="Available",'B. Overview of Internships '!$B$14=0, ISNUMBER('B. Overview of Internships '!$B$14)),"Not Applicable",IF('B. Overview of Internships '!$B$13="Not Available","Not Available","")))</f>
        <v/>
      </c>
      <c r="AW12" s="103" t="str">
        <f>IF(AND('B. Overview of Internships '!$B$13="Available",'B. Overview of Internships '!$B$14&gt;0,AA11=""),"Not Available",IF(AND('B. Overview of Internships '!$B$13="Available",'B. Overview of Internships '!$B$14=0,ISNUMBER('B. Overview of Internships '!$B$14)),"Not Applicable",IF('B. Overview of Internships '!$B$13="Not Available","Not Available","")))</f>
        <v/>
      </c>
      <c r="AX12" s="103" t="str">
        <f>IF(AND('B. Overview of Internships '!$C$13="Available",'B. Overview of Internships '!$C$14&gt;0, AE11=""),"Not Available",IF(AND('B. Overview of Internships '!$C$13="Available",'B. Overview of Internships '!$C$14=0,ISNUMBER('B. Overview of Internships '!$C$14)),"Not Applicable",IF('B. Overview of Internships '!$C$13="Not Available","Not Available","")))</f>
        <v/>
      </c>
      <c r="AY12" s="103" t="str">
        <f>IF(AC12="Not Applicable","Not Applicable", IF(AND('B. Overview of Internships '!$C$13="Available",'B. Overview of Internships '!$C$14&gt;0,AH11=""),"Not Available",IF(AND('B. Overview of Internships '!$C$13="Available",'B. Overview of Internships '!$C$14=0, ISNUMBER('B. Overview of Internships '!$C$14)),"Not Applicable",IF('B. Overview of Internships '!$C$13="Not Available","Not Available",""))))</f>
        <v/>
      </c>
      <c r="AZ12" s="103" t="str">
        <f>IF(AND(AP11="",AP12="",AP13="",AR11="",AR12="",AR13=""),"No","")</f>
        <v>No</v>
      </c>
      <c r="BA12" s="103" t="str">
        <f>IF(AND(K11="",K12="",K13="",M11="",M12="",M13=""),"No","")</f>
        <v>No</v>
      </c>
      <c r="BB12" s="105"/>
      <c r="BC12" s="105"/>
    </row>
    <row r="13" spans="1:55" ht="20" customHeight="1" x14ac:dyDescent="0.2">
      <c r="A13" s="207"/>
      <c r="B13" s="258"/>
      <c r="C13" s="266"/>
      <c r="D13" s="78" t="s">
        <v>34</v>
      </c>
      <c r="E13" s="78" t="s">
        <v>63</v>
      </c>
      <c r="F13" s="241"/>
      <c r="G13" s="242"/>
      <c r="H13" s="146"/>
      <c r="I13" s="147"/>
      <c r="J13" s="96" t="s">
        <v>137</v>
      </c>
      <c r="K13" s="39"/>
      <c r="L13" s="96" t="s">
        <v>137</v>
      </c>
      <c r="M13" s="39"/>
      <c r="N13" s="96" t="s">
        <v>137</v>
      </c>
      <c r="O13" s="101"/>
      <c r="P13" s="109" t="str">
        <f t="shared" si="0"/>
        <v>€</v>
      </c>
      <c r="Q13" s="96" t="s">
        <v>137</v>
      </c>
      <c r="R13" s="39"/>
      <c r="S13" s="96" t="s">
        <v>137</v>
      </c>
      <c r="T13" s="39"/>
      <c r="U13" s="247"/>
      <c r="V13" s="241"/>
      <c r="W13" s="242"/>
      <c r="X13" s="254"/>
      <c r="Y13" s="241"/>
      <c r="Z13" s="242"/>
      <c r="AA13" s="254"/>
      <c r="AB13" s="247"/>
      <c r="AC13" s="241"/>
      <c r="AD13" s="242"/>
      <c r="AE13" s="254"/>
      <c r="AF13" s="241"/>
      <c r="AG13" s="242"/>
      <c r="AH13" s="254"/>
      <c r="AI13" s="245"/>
      <c r="AJ13" s="247"/>
      <c r="AK13" s="245"/>
      <c r="AL13" s="247"/>
      <c r="AM13" s="241"/>
      <c r="AN13" s="242"/>
      <c r="AO13" s="96" t="s">
        <v>137</v>
      </c>
      <c r="AP13" s="39"/>
      <c r="AQ13" s="96" t="s">
        <v>137</v>
      </c>
      <c r="AR13" s="39"/>
      <c r="AS13" s="105"/>
      <c r="AT13" s="104" t="str">
        <f>IF(AND(COUNTIF($K13,"&lt;&gt;"),$H12="Yes" ),"Yes","")</f>
        <v/>
      </c>
      <c r="AU13" s="104" t="str">
        <f>IF(AND(COUNTIF($K13,"&lt;&gt;"),$H12="Yes",T13="",R13="" ),"No","")</f>
        <v/>
      </c>
      <c r="AV13" s="104"/>
      <c r="AW13" s="104"/>
      <c r="AX13" s="104" t="str">
        <f>IF(AND('B. Overview of Internships '!$C$13="Available",'B. Overview of Internships '!$C$14&gt;0,AE11=""),"Not Applicable",IF(AND('B. Overview of Internships '!$C$13="Available",'B. Overview of Internships '!$C$14=0,ISNUMBER('B. Overview of Internships '!$C$14)),"Not Applicable",IF('B. Overview of Internships '!$C$13="Not Available","Not Available","")))</f>
        <v/>
      </c>
      <c r="AY13" s="104" t="str">
        <f>IF(AC12="Not Applicable","Not Applicable", IF(AND('B. Overview of Internships '!$C$13="Available",'B. Overview of Internships '!$C$14&gt;0,AH11=""),"Not Applicable",IF(AND('B. Overview of Internships '!$C$13="Available",'B. Overview of Internships '!$C$14=0,ISNUMBER('B. Overview of Internships '!$C$14)),"Not Applicable",IF('B. Overview of Internships '!$C$13="Not Available","Not Available",""))))</f>
        <v/>
      </c>
      <c r="AZ13" s="104"/>
      <c r="BA13" s="104"/>
      <c r="BB13" s="105"/>
      <c r="BC13" s="105"/>
    </row>
    <row r="14" spans="1:55" ht="20" customHeight="1" x14ac:dyDescent="0.2">
      <c r="A14" s="207"/>
      <c r="B14" s="256">
        <v>11.2</v>
      </c>
      <c r="C14" s="264" t="s">
        <v>198</v>
      </c>
      <c r="D14" s="206" t="s">
        <v>34</v>
      </c>
      <c r="E14" s="206" t="s">
        <v>39</v>
      </c>
      <c r="F14" s="262" t="str">
        <f>HYPERLINK("#"&amp;ADDRESS(ROW()+1,COLUMN()),"Click to see dropwdown below")</f>
        <v>Click to see dropwdown below</v>
      </c>
      <c r="G14" s="225"/>
      <c r="H14" s="224" t="str">
        <f>HYPERLINK("#"&amp;ADDRESS(ROW()+1,COLUMN()),"Click to see dropwdown below")</f>
        <v>Click to see dropwdown below</v>
      </c>
      <c r="I14" s="263"/>
      <c r="J14" s="96" t="s">
        <v>135</v>
      </c>
      <c r="K14" s="81"/>
      <c r="L14" s="96" t="s">
        <v>135</v>
      </c>
      <c r="M14" s="97"/>
      <c r="N14" s="96" t="s">
        <v>135</v>
      </c>
      <c r="O14" s="98"/>
      <c r="P14" s="108" t="str">
        <f t="shared" si="0"/>
        <v>€</v>
      </c>
      <c r="Q14" s="96" t="s">
        <v>135</v>
      </c>
      <c r="R14" s="81"/>
      <c r="S14" s="96" t="s">
        <v>135</v>
      </c>
      <c r="T14" s="81"/>
      <c r="U14"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4" s="224" t="str">
        <f>HYPERLINK("#"&amp;ADDRESS(ROW()+1,COLUMN()),"Click to see dropwdown below")</f>
        <v>Click to see dropwdown below</v>
      </c>
      <c r="W14" s="225"/>
      <c r="X14" s="253"/>
      <c r="Y14" s="224" t="str">
        <f>HYPERLINK("#"&amp;ADDRESS(ROW()+1,COLUMN()),"Click to see dropwdown below")</f>
        <v>Click to see dropwdown below</v>
      </c>
      <c r="Z14" s="225"/>
      <c r="AA14" s="253"/>
      <c r="AB14"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4" s="224" t="str">
        <f>HYPERLINK("#"&amp;ADDRESS(ROW()+1,COLUMN()),"Click to see dropwdown below")</f>
        <v>Click to see dropwdown below</v>
      </c>
      <c r="AD14" s="225"/>
      <c r="AE14" s="253"/>
      <c r="AF14" s="224" t="str">
        <f>HYPERLINK("#"&amp;ADDRESS(ROW()+1,COLUMN()),"Click to see dropwdown below")</f>
        <v>Click to see dropwdown below</v>
      </c>
      <c r="AG14" s="225"/>
      <c r="AH14" s="253"/>
      <c r="AI14" s="244" t="str">
        <f>IF(AND('B. Overview of Internships '!$B$13="Available",'B. Overview of Internships '!$B$14=0, ISNUMBER('B. Overview of Internships '!$B$14)),"Percentage not applicable", IF(OR('B. Overview of Internships '!$B$13="Not Available",V15="Not Available",Y15="Not Available"), "Percentage not available", IF(AND('B. Overview of Internships '!$B$13="Available", 'B. Overview of Internships '!$B$14&gt;0, V15= "Available",Y15="Available", ISNUMBER(X14),ISNUMBER(AA14),AA14&lt;=X14), AA14/X14,"Check input")))</f>
        <v>Check input</v>
      </c>
      <c r="AJ14" s="246" t="str">
        <f>IF(OR(AI14="Percentage not available",AND(AI14&gt;=0,ISNUMBER(AI14),AI14&lt;0.5)),"Red",IF(AND(AI14&lt;=0.8,AI14&gt;=0.5,ISNUMBER(AI14)),"Yellow",IF(AND(AI14&gt;0.8,AI14&lt;=1,ISNUMBER(AI14)),"Green",IF(AI14="Percentage not applicable","Gray","Check input"))))</f>
        <v>Check input</v>
      </c>
      <c r="AK14" s="244" t="str">
        <f>IF(OR(AC15="Not Applicable",AF15="Not Applicable",AND('B. Overview of Internships '!$C$13="Available",'B. Overview of Internships '!$C$14=0,ISNUMBER('B. Overview of Internships '!$C$14))),"Percentage not applicable",IF(OR('B. Overview of Internships '!$C$13="Not Available",AC15="Not Available",AF15="Not Available"),"Percentage not available",IF(AND(AF15="Available",AC15="Available",'B. Overview of Internships '!$C$13="Available",'B. Overview of Internships '!$C$14&gt;0,ISNUMBER(AH14),ISNUMBER(AE14),AH14&lt;=AE14),AH14/AE14,"Check input")))</f>
        <v>Check input</v>
      </c>
      <c r="AL14" s="246" t="str">
        <f>IF(OR(AK14="Percentage not available",AND(AK14&gt;=0,ISNUMBER(AK14),AK14&lt;0.5)),"Red",IF(AND(AK14&lt;=0.8,AK14&gt;=0.5,ISNUMBER(AK14)),"Yellow",IF(AND(AK14&gt;0.8,AK14&lt;=1,ISNUMBER(AK14)),"Green",IF(AK14="Percentage not applicable","Gray","Check input"))))</f>
        <v>Check input</v>
      </c>
      <c r="AM14" s="224" t="str">
        <f>HYPERLINK("#"&amp;ADDRESS(ROW()+1,COLUMN()),"Click to see dropwdown below")</f>
        <v>Click to see dropwdown below</v>
      </c>
      <c r="AN14" s="225"/>
      <c r="AO14" s="96" t="s">
        <v>135</v>
      </c>
      <c r="AP14" s="81"/>
      <c r="AQ14" s="96" t="s">
        <v>135</v>
      </c>
      <c r="AR14" s="81"/>
      <c r="AS14" s="91"/>
      <c r="AT14" s="99" t="str">
        <f>IF(AND(COUNTIF($K14,"&lt;&gt;"),$H15="Yes" ),"Yes","")</f>
        <v/>
      </c>
      <c r="AU14" s="99" t="str">
        <f>IF(AND(COUNTIF($K14,"&lt;&gt;"),$H15="Yes",T14="",R14="" ),"No","")</f>
        <v/>
      </c>
      <c r="AV14"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4"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4"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4" s="99" t="str">
        <f>IF(AC15="Not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4" s="99" t="s">
        <v>90</v>
      </c>
      <c r="BA14" s="100" t="s">
        <v>90</v>
      </c>
      <c r="BB14" s="105"/>
      <c r="BC14" s="105"/>
    </row>
    <row r="15" spans="1:55" ht="20" customHeight="1" x14ac:dyDescent="0.2">
      <c r="A15" s="207"/>
      <c r="B15" s="257"/>
      <c r="C15" s="265"/>
      <c r="D15" s="207"/>
      <c r="E15" s="207"/>
      <c r="F15" s="39"/>
      <c r="G15" s="107" t="str">
        <f>HYPERLINK("#"&amp;ADDRESS(ROW(),COLUMN()-1),CHAR(128))</f>
        <v>€</v>
      </c>
      <c r="H15" s="101"/>
      <c r="I15" s="107" t="str">
        <f>HYPERLINK("#"&amp;ADDRESS(ROW(),COLUMN()-1),CHAR(128))</f>
        <v>€</v>
      </c>
      <c r="J15" s="96" t="s">
        <v>136</v>
      </c>
      <c r="K15" s="39"/>
      <c r="L15" s="96" t="s">
        <v>136</v>
      </c>
      <c r="M15" s="39"/>
      <c r="N15" s="96" t="s">
        <v>136</v>
      </c>
      <c r="O15" s="101"/>
      <c r="P15" s="109" t="str">
        <f t="shared" si="0"/>
        <v>€</v>
      </c>
      <c r="Q15" s="96" t="s">
        <v>136</v>
      </c>
      <c r="R15" s="39"/>
      <c r="S15" s="96" t="s">
        <v>136</v>
      </c>
      <c r="T15" s="39"/>
      <c r="U15" s="246"/>
      <c r="V15" s="39"/>
      <c r="W15" s="107" t="str">
        <f>HYPERLINK("#"&amp;ADDRESS(ROW(),COLUMN()-1),CHAR(128))</f>
        <v>€</v>
      </c>
      <c r="X15" s="253"/>
      <c r="Y15" s="102"/>
      <c r="Z15" s="107" t="str">
        <f>HYPERLINK("#"&amp;ADDRESS(ROW(),COLUMN()-1),CHAR(128))</f>
        <v>€</v>
      </c>
      <c r="AA15" s="253"/>
      <c r="AB15" s="246"/>
      <c r="AC15" s="39"/>
      <c r="AD15" s="107" t="str">
        <f>HYPERLINK("#"&amp;ADDRESS(ROW(),COLUMN()-1),CHAR(128))</f>
        <v>€</v>
      </c>
      <c r="AE15" s="253"/>
      <c r="AF15" s="39"/>
      <c r="AG15" s="107" t="str">
        <f>HYPERLINK("#"&amp;ADDRESS(ROW(),COLUMN()-1),CHAR(128))</f>
        <v>€</v>
      </c>
      <c r="AH15" s="253"/>
      <c r="AI15" s="244"/>
      <c r="AJ15" s="246"/>
      <c r="AK15" s="244"/>
      <c r="AL15" s="246"/>
      <c r="AM15" s="39"/>
      <c r="AN15" s="107" t="str">
        <f>HYPERLINK("#"&amp;ADDRESS(ROW(),COLUMN()-1),CHAR(128))</f>
        <v>€</v>
      </c>
      <c r="AO15" s="96" t="s">
        <v>136</v>
      </c>
      <c r="AP15" s="39"/>
      <c r="AQ15" s="96" t="s">
        <v>136</v>
      </c>
      <c r="AR15" s="39"/>
      <c r="AS15" s="105"/>
      <c r="AT15" s="103" t="str">
        <f>IF(AND(COUNTIF($K15,"&lt;&gt;"),$H15="Yes" ),"Yes","")</f>
        <v/>
      </c>
      <c r="AU15" s="103" t="str">
        <f>IF(AND(COUNTIF($K15,"&lt;&gt;"),$H15="Yes",T15="",R15="" ),"No","")</f>
        <v/>
      </c>
      <c r="AV15" s="103" t="str">
        <f>IF(AND('B. Overview of Internships '!$B$13="Available",'B. Overview of Internships '!$B$14&gt;0,X14=""),"Not Available",IF(AND('B. Overview of Internships '!$B$13="Available",'B. Overview of Internships '!$B$14=0, ISNUMBER('B. Overview of Internships '!$B$14)),"Not Applicable",IF('B. Overview of Internships '!$B$13="Not Available","Not Available","")))</f>
        <v/>
      </c>
      <c r="AW15" s="103" t="str">
        <f>IF(AND('B. Overview of Internships '!$B$13="Available",'B. Overview of Internships '!$B$14&gt;0,AA14=""),"Not Available",IF(AND('B. Overview of Internships '!$B$13="Available",'B. Overview of Internships '!$B$14=0,ISNUMBER('B. Overview of Internships '!$B$14)),"Not Applicable",IF('B. Overview of Internships '!$B$13="Not Available","Not Available","")))</f>
        <v/>
      </c>
      <c r="AX15" s="103" t="str">
        <f>IF(AND('B. Overview of Internships '!$C$13="Available",'B. Overview of Internships '!$C$14&gt;0, AE14=""),"Not Available",IF(AND('B. Overview of Internships '!$C$13="Available",'B. Overview of Internships '!$C$14=0,ISNUMBER('B. Overview of Internships '!$C$14)),"Not Applicable",IF('B. Overview of Internships '!$C$13="Not Available","Not Available","")))</f>
        <v/>
      </c>
      <c r="AY15" s="103" t="str">
        <f>IF(AC15="Not Applicable","Not Applicable", IF(AND('B. Overview of Internships '!$C$13="Available",'B. Overview of Internships '!$C$14&gt;0,AH14=""),"Not Available",IF(AND('B. Overview of Internships '!$C$13="Available",'B. Overview of Internships '!$C$14=0, ISNUMBER('B. Overview of Internships '!$C$14)),"Not Applicable",IF('B. Overview of Internships '!$C$13="Not Available","Not Available",""))))</f>
        <v/>
      </c>
      <c r="AZ15" s="103" t="str">
        <f>IF(AND(AP14="",AP15="",AP16="",AR14="",AR15="",AR16=""),"No","")</f>
        <v>No</v>
      </c>
      <c r="BA15" s="103" t="str">
        <f>IF(AND(K14="",K15="",K16="",M14="",M15="",M16=""),"No","")</f>
        <v>No</v>
      </c>
      <c r="BB15" s="105"/>
      <c r="BC15" s="105"/>
    </row>
    <row r="16" spans="1:55" ht="20" customHeight="1" x14ac:dyDescent="0.2">
      <c r="A16" s="208"/>
      <c r="B16" s="258"/>
      <c r="C16" s="266"/>
      <c r="D16" s="208"/>
      <c r="E16" s="208"/>
      <c r="F16" s="241"/>
      <c r="G16" s="242"/>
      <c r="H16" s="146"/>
      <c r="I16" s="147"/>
      <c r="J16" s="96" t="s">
        <v>137</v>
      </c>
      <c r="K16" s="39"/>
      <c r="L16" s="96" t="s">
        <v>137</v>
      </c>
      <c r="M16" s="39"/>
      <c r="N16" s="96" t="s">
        <v>137</v>
      </c>
      <c r="O16" s="101"/>
      <c r="P16" s="109" t="str">
        <f t="shared" si="0"/>
        <v>€</v>
      </c>
      <c r="Q16" s="96" t="s">
        <v>137</v>
      </c>
      <c r="R16" s="39"/>
      <c r="S16" s="96" t="s">
        <v>137</v>
      </c>
      <c r="T16" s="39"/>
      <c r="U16" s="247"/>
      <c r="V16" s="241"/>
      <c r="W16" s="242"/>
      <c r="X16" s="254"/>
      <c r="Y16" s="241"/>
      <c r="Z16" s="242"/>
      <c r="AA16" s="254"/>
      <c r="AB16" s="247"/>
      <c r="AC16" s="241"/>
      <c r="AD16" s="242"/>
      <c r="AE16" s="254"/>
      <c r="AF16" s="241"/>
      <c r="AG16" s="242"/>
      <c r="AH16" s="254"/>
      <c r="AI16" s="245"/>
      <c r="AJ16" s="247"/>
      <c r="AK16" s="245"/>
      <c r="AL16" s="247"/>
      <c r="AM16" s="241"/>
      <c r="AN16" s="242"/>
      <c r="AO16" s="96" t="s">
        <v>137</v>
      </c>
      <c r="AP16" s="39"/>
      <c r="AQ16" s="96" t="s">
        <v>137</v>
      </c>
      <c r="AR16" s="39"/>
      <c r="AS16" s="105"/>
      <c r="AT16" s="104" t="str">
        <f>IF(AND(COUNTIF($K16,"&lt;&gt;"),$H15="Yes" ),"Yes","")</f>
        <v/>
      </c>
      <c r="AU16" s="104" t="str">
        <f>IF(AND(COUNTIF($K16,"&lt;&gt;"),$H15="Yes",T16="",R16="" ),"No","")</f>
        <v/>
      </c>
      <c r="AV16" s="104"/>
      <c r="AW16" s="104"/>
      <c r="AX16" s="104" t="str">
        <f>IF(AND('B. Overview of Internships '!$C$13="Available",'B. Overview of Internships '!$C$14&gt;0,AE14=""),"Not Applicable",IF(AND('B. Overview of Internships '!$C$13="Available",'B. Overview of Internships '!$C$14=0,ISNUMBER('B. Overview of Internships '!$C$14)),"Not Applicable",IF('B. Overview of Internships '!$C$13="Not Available","Not Available","")))</f>
        <v/>
      </c>
      <c r="AY16" s="104" t="str">
        <f>IF(AC15="Not Applicable","Not Applicable", IF(AND('B. Overview of Internships '!$C$13="Available",'B. Overview of Internships '!$C$14&gt;0,AH14=""),"Not Applicable",IF(AND('B. Overview of Internships '!$C$13="Available",'B. Overview of Internships '!$C$14=0,ISNUMBER('B. Overview of Internships '!$C$14)),"Not Applicable",IF('B. Overview of Internships '!$C$13="Not Available","Not Available",""))))</f>
        <v/>
      </c>
      <c r="AZ16" s="104"/>
      <c r="BA16" s="104"/>
      <c r="BB16" s="105"/>
      <c r="BC16" s="105"/>
    </row>
    <row r="17" spans="1:55" s="94" customFormat="1" ht="25.5" customHeight="1" x14ac:dyDescent="0.2">
      <c r="A17" s="22"/>
      <c r="B17" s="4"/>
      <c r="C17" s="4"/>
      <c r="D17" s="4"/>
      <c r="E17" s="5"/>
      <c r="F17" s="5"/>
      <c r="G17" s="12"/>
      <c r="H17" s="4"/>
      <c r="I17" s="6"/>
      <c r="J17" s="4"/>
      <c r="K17" s="4"/>
      <c r="L17" s="4"/>
      <c r="M17" s="4"/>
      <c r="N17" s="4"/>
      <c r="O17" s="4"/>
      <c r="P17" s="6"/>
      <c r="Q17" s="4"/>
      <c r="R17" s="5"/>
      <c r="S17" s="4"/>
      <c r="T17" s="5"/>
      <c r="U17" s="5"/>
      <c r="V17" s="5"/>
      <c r="W17" s="12"/>
      <c r="X17" s="5"/>
      <c r="Y17" s="5"/>
      <c r="Z17" s="12"/>
      <c r="AA17" s="5"/>
      <c r="AB17" s="5"/>
      <c r="AC17" s="5"/>
      <c r="AD17" s="12"/>
      <c r="AE17" s="5"/>
      <c r="AF17" s="5"/>
      <c r="AG17" s="12"/>
      <c r="AH17" s="5"/>
      <c r="AI17" s="5"/>
      <c r="AJ17" s="5"/>
      <c r="AK17" s="5"/>
      <c r="AL17" s="5"/>
      <c r="AM17" s="5"/>
      <c r="AN17" s="12"/>
      <c r="AO17" s="4"/>
      <c r="AP17" s="5"/>
      <c r="AQ17" s="4"/>
      <c r="AR17" s="5"/>
      <c r="AS17" s="95"/>
      <c r="AT17" s="95"/>
      <c r="AU17" s="95"/>
      <c r="AV17" s="95"/>
      <c r="AW17" s="95"/>
      <c r="AX17" s="95"/>
      <c r="AY17" s="95"/>
      <c r="AZ17" s="95"/>
      <c r="BA17" s="95"/>
      <c r="BB17" s="95"/>
      <c r="BC17" s="95"/>
    </row>
    <row r="18" spans="1:55" ht="20" customHeight="1" x14ac:dyDescent="0.2">
      <c r="A18" s="206" t="s">
        <v>145</v>
      </c>
      <c r="B18" s="256">
        <v>12</v>
      </c>
      <c r="C18" s="264" t="s">
        <v>36</v>
      </c>
      <c r="D18" s="206" t="s">
        <v>35</v>
      </c>
      <c r="E18" s="206" t="s">
        <v>40</v>
      </c>
      <c r="F18" s="262" t="str">
        <f>HYPERLINK("#"&amp;ADDRESS(ROW()+1,COLUMN()),"Click to see dropwdown below")</f>
        <v>Click to see dropwdown below</v>
      </c>
      <c r="G18" s="225"/>
      <c r="H18" s="224" t="str">
        <f>HYPERLINK("#"&amp;ADDRESS(ROW()+1,COLUMN()),"Click to see dropwdown below")</f>
        <v>Click to see dropwdown below</v>
      </c>
      <c r="I18" s="263"/>
      <c r="J18" s="96" t="s">
        <v>135</v>
      </c>
      <c r="K18" s="81"/>
      <c r="L18" s="96" t="s">
        <v>135</v>
      </c>
      <c r="M18" s="97"/>
      <c r="N18" s="96" t="s">
        <v>135</v>
      </c>
      <c r="O18" s="98"/>
      <c r="P18" s="108" t="str">
        <f>HYPERLINK("#"&amp;ADDRESS(ROW(),COLUMN()-1),CHAR(128))</f>
        <v>€</v>
      </c>
      <c r="Q18" s="96" t="s">
        <v>135</v>
      </c>
      <c r="R18" s="81"/>
      <c r="S18" s="96" t="s">
        <v>135</v>
      </c>
      <c r="T18" s="81"/>
      <c r="U18"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8" s="224" t="str">
        <f>HYPERLINK("#"&amp;ADDRESS(ROW()+1,COLUMN()),"Click to see dropwdown below")</f>
        <v>Click to see dropwdown below</v>
      </c>
      <c r="W18" s="225"/>
      <c r="X18" s="253"/>
      <c r="Y18" s="224" t="str">
        <f>HYPERLINK("#"&amp;ADDRESS(ROW()+1,COLUMN()),"Click to see dropwdown below")</f>
        <v>Click to see dropwdown below</v>
      </c>
      <c r="Z18" s="225"/>
      <c r="AA18" s="253"/>
      <c r="AB18"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8" s="224" t="str">
        <f>HYPERLINK("#"&amp;ADDRESS(ROW()+1,COLUMN()),"Click to see dropwdown below")</f>
        <v>Click to see dropwdown below</v>
      </c>
      <c r="AD18" s="225"/>
      <c r="AE18" s="253"/>
      <c r="AF18" s="224" t="str">
        <f>HYPERLINK("#"&amp;ADDRESS(ROW()+1,COLUMN()),"Click to see dropwdown below")</f>
        <v>Click to see dropwdown below</v>
      </c>
      <c r="AG18" s="225"/>
      <c r="AH18" s="253"/>
      <c r="AI18" s="244" t="str">
        <f>IF(AND('B. Overview of Internships '!$B$13="Available",'B. Overview of Internships '!$B$14=0, ISNUMBER('B. Overview of Internships '!$B$14)),"Percentage not applicable", IF(OR('B. Overview of Internships '!$B$13="Not Available",V19="Not Available",Y19="Not Available"), "Percentage not available", IF(AND('B. Overview of Internships '!$B$13="Available", 'B. Overview of Internships '!$B$14&gt;0, V19= "Available",Y19="Available", ISNUMBER(X18),ISNUMBER(AA18),AA18&lt;=X18), AA18/X18,"Check input")))</f>
        <v>Check input</v>
      </c>
      <c r="AJ18" s="246" t="str">
        <f>IF(OR(AI18="Percentage not available",AND(AI18&gt;=0,ISNUMBER(AI18),AI18&lt;0.5)),"Red",IF(AND(AI18&lt;=0.8,AI18&gt;=0.5,ISNUMBER(AI18)),"Yellow",IF(AND(AI18&gt;0.8,AI18&lt;=1,ISNUMBER(AI18)),"Green",IF(AI18="Percentage not applicable","Gray","Check input"))))</f>
        <v>Check input</v>
      </c>
      <c r="AK18" s="244" t="str">
        <f>IF(OR(AC19="Not Applicable",AF19="Not Applicable",AND('B. Overview of Internships '!$C$13="Available",'B. Overview of Internships '!$C$14=0,ISNUMBER('B. Overview of Internships '!$C$14))),"Percentage not applicable",IF(OR('B. Overview of Internships '!$C$13="Not Available",AC19="Not Available",AF19="Not Available"),"Percentage not available",IF(AND(AF19="Available",AC19="Available",'B. Overview of Internships '!$C$13="Available",'B. Overview of Internships '!$C$14&gt;0,ISNUMBER(AH18),ISNUMBER(AE18),AH18&lt;=AE18),AH18/AE18,"Check input")))</f>
        <v>Check input</v>
      </c>
      <c r="AL18" s="246" t="str">
        <f>IF(OR(AK18="Percentage not available",AND(AK18&gt;=0,ISNUMBER(AK18),AK18&lt;0.5)),"Red",IF(AND(AK18&lt;=0.8,AK18&gt;=0.5,ISNUMBER(AK18)),"Yellow",IF(AND(AK18&gt;0.8,AK18&lt;=1,ISNUMBER(AK18)),"Green",IF(AK18="Percentage not applicable","Gray","Check input"))))</f>
        <v>Check input</v>
      </c>
      <c r="AM18" s="224" t="str">
        <f>HYPERLINK("#"&amp;ADDRESS(ROW()+1,COLUMN()),"Click to see dropwdown below")</f>
        <v>Click to see dropwdown below</v>
      </c>
      <c r="AN18" s="225"/>
      <c r="AO18" s="96" t="s">
        <v>135</v>
      </c>
      <c r="AP18" s="81"/>
      <c r="AQ18" s="96" t="s">
        <v>135</v>
      </c>
      <c r="AR18" s="81"/>
      <c r="AS18" s="91"/>
      <c r="AT18" s="99" t="str">
        <f>IF(AND(COUNTIF($K18,"&lt;&gt;"),$H19="Yes" ),"Yes","")</f>
        <v/>
      </c>
      <c r="AU18" s="99" t="str">
        <f>IF(AND(COUNTIF($K18,"&lt;&gt;"),$H19="Yes",T18="",R18="" ),"No","")</f>
        <v/>
      </c>
      <c r="AV18"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8"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8"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8" s="99" t="str">
        <f>IF(AC19="Not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8" s="99" t="s">
        <v>90</v>
      </c>
      <c r="BA18" s="100" t="s">
        <v>90</v>
      </c>
      <c r="BB18" s="105"/>
      <c r="BC18" s="105"/>
    </row>
    <row r="19" spans="1:55" ht="20" customHeight="1" x14ac:dyDescent="0.2">
      <c r="A19" s="207"/>
      <c r="B19" s="257"/>
      <c r="C19" s="265"/>
      <c r="D19" s="207"/>
      <c r="E19" s="207"/>
      <c r="F19" s="39"/>
      <c r="G19" s="107" t="str">
        <f>HYPERLINK("#"&amp;ADDRESS(ROW(),COLUMN()-1),CHAR(128))</f>
        <v>€</v>
      </c>
      <c r="H19" s="101"/>
      <c r="I19" s="107" t="str">
        <f>HYPERLINK("#"&amp;ADDRESS(ROW(),COLUMN()-1),CHAR(128))</f>
        <v>€</v>
      </c>
      <c r="J19" s="96" t="s">
        <v>136</v>
      </c>
      <c r="K19" s="39"/>
      <c r="L19" s="96" t="s">
        <v>136</v>
      </c>
      <c r="M19" s="39"/>
      <c r="N19" s="96" t="s">
        <v>136</v>
      </c>
      <c r="O19" s="101"/>
      <c r="P19" s="109" t="str">
        <f>HYPERLINK("#"&amp;ADDRESS(ROW(),COLUMN()-1),CHAR(128))</f>
        <v>€</v>
      </c>
      <c r="Q19" s="96" t="s">
        <v>136</v>
      </c>
      <c r="R19" s="39"/>
      <c r="S19" s="96" t="s">
        <v>136</v>
      </c>
      <c r="T19" s="39"/>
      <c r="U19" s="246"/>
      <c r="V19" s="39"/>
      <c r="W19" s="107" t="str">
        <f>HYPERLINK("#"&amp;ADDRESS(ROW(),COLUMN()-1),CHAR(128))</f>
        <v>€</v>
      </c>
      <c r="X19" s="253"/>
      <c r="Y19" s="102"/>
      <c r="Z19" s="107" t="str">
        <f>HYPERLINK("#"&amp;ADDRESS(ROW(),COLUMN()-1),CHAR(128))</f>
        <v>€</v>
      </c>
      <c r="AA19" s="253"/>
      <c r="AB19" s="246"/>
      <c r="AC19" s="39"/>
      <c r="AD19" s="107" t="str">
        <f>HYPERLINK("#"&amp;ADDRESS(ROW(),COLUMN()-1),CHAR(128))</f>
        <v>€</v>
      </c>
      <c r="AE19" s="253"/>
      <c r="AF19" s="39"/>
      <c r="AG19" s="107" t="str">
        <f>HYPERLINK("#"&amp;ADDRESS(ROW(),COLUMN()-1),CHAR(128))</f>
        <v>€</v>
      </c>
      <c r="AH19" s="253"/>
      <c r="AI19" s="244"/>
      <c r="AJ19" s="246"/>
      <c r="AK19" s="244"/>
      <c r="AL19" s="246"/>
      <c r="AM19" s="39"/>
      <c r="AN19" s="107" t="str">
        <f>HYPERLINK("#"&amp;ADDRESS(ROW(),COLUMN()-1),CHAR(128))</f>
        <v>€</v>
      </c>
      <c r="AO19" s="96" t="s">
        <v>136</v>
      </c>
      <c r="AP19" s="39"/>
      <c r="AQ19" s="96" t="s">
        <v>136</v>
      </c>
      <c r="AR19" s="39"/>
      <c r="AS19" s="105"/>
      <c r="AT19" s="103" t="str">
        <f>IF(AND(COUNTIF($K19,"&lt;&gt;"),$H19="Yes" ),"Yes","")</f>
        <v/>
      </c>
      <c r="AU19" s="103" t="str">
        <f>IF(AND(COUNTIF($K19,"&lt;&gt;"),$H19="Yes",T19="",R19="" ),"No","")</f>
        <v/>
      </c>
      <c r="AV19" s="103" t="str">
        <f>IF(AND('B. Overview of Internships '!$B$13="Available",'B. Overview of Internships '!$B$14&gt;0,X18=""),"Not Available",IF(AND('B. Overview of Internships '!$B$13="Available",'B. Overview of Internships '!$B$14=0, ISNUMBER('B. Overview of Internships '!$B$14)),"Not Applicable",IF('B. Overview of Internships '!$B$13="Not Available","Not Available","")))</f>
        <v/>
      </c>
      <c r="AW19" s="103" t="str">
        <f>IF(AND('B. Overview of Internships '!$B$13="Available",'B. Overview of Internships '!$B$14&gt;0,AA18=""),"Not Available",IF(AND('B. Overview of Internships '!$B$13="Available",'B. Overview of Internships '!$B$14=0,ISNUMBER('B. Overview of Internships '!$B$14)),"Not Applicable",IF('B. Overview of Internships '!$B$13="Not Available","Not Available","")))</f>
        <v/>
      </c>
      <c r="AX19" s="103" t="str">
        <f>IF(AND('B. Overview of Internships '!$C$13="Available",'B. Overview of Internships '!$C$14&gt;0, AE18=""),"Not Available",IF(AND('B. Overview of Internships '!$C$13="Available",'B. Overview of Internships '!$C$14=0,ISNUMBER('B. Overview of Internships '!$C$14)),"Not Applicable",IF('B. Overview of Internships '!$C$13="Not Available","Not Available","")))</f>
        <v/>
      </c>
      <c r="AY19" s="103" t="str">
        <f>IF(AC19="Not Applicable","Not Applicable", IF(AND('B. Overview of Internships '!$C$13="Available",'B. Overview of Internships '!$C$14&gt;0,AH18=""),"Not Available",IF(AND('B. Overview of Internships '!$C$13="Available",'B. Overview of Internships '!$C$14=0, ISNUMBER('B. Overview of Internships '!$C$14)),"Not Applicable",IF('B. Overview of Internships '!$C$13="Not Available","Not Available",""))))</f>
        <v/>
      </c>
      <c r="AZ19" s="103" t="str">
        <f>IF(AND(AP18="",AP19="",AP20="",AR18="",AR19="",AR20=""),"No","")</f>
        <v>No</v>
      </c>
      <c r="BA19" s="103" t="str">
        <f>IF(AND(K18="",K19="",K20="",M18="",M19="",M20=""),"No","")</f>
        <v>No</v>
      </c>
      <c r="BB19" s="105"/>
      <c r="BC19" s="105"/>
    </row>
    <row r="20" spans="1:55" ht="20" customHeight="1" x14ac:dyDescent="0.2">
      <c r="A20" s="208"/>
      <c r="B20" s="258"/>
      <c r="C20" s="266"/>
      <c r="D20" s="208"/>
      <c r="E20" s="208"/>
      <c r="F20" s="241"/>
      <c r="G20" s="242"/>
      <c r="H20" s="146"/>
      <c r="I20" s="147"/>
      <c r="J20" s="96" t="s">
        <v>137</v>
      </c>
      <c r="K20" s="39"/>
      <c r="L20" s="96" t="s">
        <v>137</v>
      </c>
      <c r="M20" s="39"/>
      <c r="N20" s="96" t="s">
        <v>137</v>
      </c>
      <c r="O20" s="101"/>
      <c r="P20" s="109" t="str">
        <f>HYPERLINK("#"&amp;ADDRESS(ROW(),COLUMN()-1),CHAR(128))</f>
        <v>€</v>
      </c>
      <c r="Q20" s="96" t="s">
        <v>137</v>
      </c>
      <c r="R20" s="39"/>
      <c r="S20" s="96" t="s">
        <v>137</v>
      </c>
      <c r="T20" s="39"/>
      <c r="U20" s="247"/>
      <c r="V20" s="241"/>
      <c r="W20" s="242"/>
      <c r="X20" s="254"/>
      <c r="Y20" s="241"/>
      <c r="Z20" s="242"/>
      <c r="AA20" s="254"/>
      <c r="AB20" s="247"/>
      <c r="AC20" s="241"/>
      <c r="AD20" s="242"/>
      <c r="AE20" s="254"/>
      <c r="AF20" s="241"/>
      <c r="AG20" s="242"/>
      <c r="AH20" s="254"/>
      <c r="AI20" s="245"/>
      <c r="AJ20" s="247"/>
      <c r="AK20" s="245"/>
      <c r="AL20" s="247"/>
      <c r="AM20" s="241"/>
      <c r="AN20" s="242"/>
      <c r="AO20" s="96" t="s">
        <v>137</v>
      </c>
      <c r="AP20" s="39"/>
      <c r="AQ20" s="96" t="s">
        <v>137</v>
      </c>
      <c r="AR20" s="39"/>
      <c r="AS20" s="105"/>
      <c r="AT20" s="104" t="str">
        <f>IF(AND(COUNTIF($K20,"&lt;&gt;"),$H19="Yes" ),"Yes","")</f>
        <v/>
      </c>
      <c r="AU20" s="104" t="str">
        <f>IF(AND(COUNTIF($K20,"&lt;&gt;"),$H19="Yes",T20="",R20="" ),"No","")</f>
        <v/>
      </c>
      <c r="AV20" s="104"/>
      <c r="AW20" s="104"/>
      <c r="AX20" s="104" t="str">
        <f>IF(AND('B. Overview of Internships '!$C$13="Available",'B. Overview of Internships '!$C$14&gt;0,AE18=""),"Not Applicable",IF(AND('B. Overview of Internships '!$C$13="Available",'B. Overview of Internships '!$C$14=0,ISNUMBER('B. Overview of Internships '!$C$14)),"Not Applicable",IF('B. Overview of Internships '!$C$13="Not Available","Not Available","")))</f>
        <v/>
      </c>
      <c r="AY20" s="104" t="str">
        <f>IF(AC19="Not Applicable","Not Applicable", IF(AND('B. Overview of Internships '!$C$13="Available",'B. Overview of Internships '!$C$14&gt;0,AH18=""),"Not Applicable",IF(AND('B. Overview of Internships '!$C$13="Available",'B. Overview of Internships '!$C$14=0,ISNUMBER('B. Overview of Internships '!$C$14)),"Not Applicable",IF('B. Overview of Internships '!$C$13="Not Available","Not Available",""))))</f>
        <v/>
      </c>
      <c r="AZ20" s="104"/>
      <c r="BA20" s="104"/>
      <c r="BB20" s="105"/>
      <c r="BC20" s="105"/>
    </row>
    <row r="21" spans="1:55" s="94" customFormat="1" ht="25.5" customHeight="1" x14ac:dyDescent="0.2">
      <c r="A21" s="22"/>
      <c r="B21" s="4"/>
      <c r="C21" s="4"/>
      <c r="D21" s="4"/>
      <c r="E21" s="5"/>
      <c r="F21" s="5"/>
      <c r="G21" s="12"/>
      <c r="H21" s="4"/>
      <c r="I21" s="6"/>
      <c r="J21" s="4"/>
      <c r="K21" s="4"/>
      <c r="L21" s="4"/>
      <c r="M21" s="4"/>
      <c r="N21" s="4"/>
      <c r="O21" s="4"/>
      <c r="P21" s="6"/>
      <c r="Q21" s="4"/>
      <c r="R21" s="5"/>
      <c r="S21" s="4"/>
      <c r="T21" s="5"/>
      <c r="U21" s="5"/>
      <c r="V21" s="5"/>
      <c r="W21" s="12"/>
      <c r="X21" s="5"/>
      <c r="Y21" s="5"/>
      <c r="Z21" s="12"/>
      <c r="AA21" s="5"/>
      <c r="AB21" s="5"/>
      <c r="AC21" s="5"/>
      <c r="AD21" s="12"/>
      <c r="AE21" s="5"/>
      <c r="AF21" s="5"/>
      <c r="AG21" s="12"/>
      <c r="AH21" s="5"/>
      <c r="AI21" s="5"/>
      <c r="AJ21" s="5"/>
      <c r="AK21" s="5"/>
      <c r="AL21" s="5"/>
      <c r="AM21" s="5"/>
      <c r="AN21" s="12"/>
      <c r="AO21" s="4"/>
      <c r="AP21" s="5"/>
      <c r="AQ21" s="4"/>
      <c r="AR21" s="5"/>
      <c r="AS21" s="95"/>
      <c r="AT21" s="95"/>
      <c r="AU21" s="95"/>
      <c r="AV21" s="95"/>
      <c r="AW21" s="95"/>
      <c r="AX21" s="95"/>
      <c r="AY21" s="95"/>
      <c r="AZ21" s="95"/>
      <c r="BA21" s="95"/>
      <c r="BB21" s="95"/>
      <c r="BC21" s="95"/>
    </row>
    <row r="22" spans="1:55" ht="20" customHeight="1" x14ac:dyDescent="0.2">
      <c r="A22" s="206" t="s">
        <v>146</v>
      </c>
      <c r="B22" s="256">
        <v>13</v>
      </c>
      <c r="C22" s="309" t="s">
        <v>38</v>
      </c>
      <c r="D22" s="206" t="s">
        <v>37</v>
      </c>
      <c r="E22" s="206" t="s">
        <v>41</v>
      </c>
      <c r="F22" s="262" t="str">
        <f>HYPERLINK("#"&amp;ADDRESS(ROW()+1,COLUMN()),"Click to see dropwdown below")</f>
        <v>Click to see dropwdown below</v>
      </c>
      <c r="G22" s="225"/>
      <c r="H22" s="224" t="str">
        <f>HYPERLINK("#"&amp;ADDRESS(ROW()+1,COLUMN()),"Click to see dropwdown below")</f>
        <v>Click to see dropwdown below</v>
      </c>
      <c r="I22" s="263"/>
      <c r="J22" s="96" t="s">
        <v>135</v>
      </c>
      <c r="K22" s="81"/>
      <c r="L22" s="96" t="s">
        <v>135</v>
      </c>
      <c r="M22" s="97"/>
      <c r="N22" s="96" t="s">
        <v>135</v>
      </c>
      <c r="O22" s="98"/>
      <c r="P22" s="108" t="str">
        <f>HYPERLINK("#"&amp;ADDRESS(ROW(),COLUMN()-1),CHAR(128))</f>
        <v>€</v>
      </c>
      <c r="Q22" s="96" t="s">
        <v>135</v>
      </c>
      <c r="R22" s="81"/>
      <c r="S22" s="96" t="s">
        <v>135</v>
      </c>
      <c r="T22" s="81"/>
      <c r="U22"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2" s="224" t="str">
        <f>HYPERLINK("#"&amp;ADDRESS(ROW()+1,COLUMN()),"Click to see dropwdown below")</f>
        <v>Click to see dropwdown below</v>
      </c>
      <c r="W22" s="225"/>
      <c r="X22" s="253"/>
      <c r="Y22" s="224" t="str">
        <f>HYPERLINK("#"&amp;ADDRESS(ROW()+1,COLUMN()),"Click to see dropwdown below")</f>
        <v>Click to see dropwdown below</v>
      </c>
      <c r="Z22" s="225"/>
      <c r="AA22" s="253"/>
      <c r="AB22"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2" s="224" t="str">
        <f>HYPERLINK("#"&amp;ADDRESS(ROW()+1,COLUMN()),"Click to see dropwdown below")</f>
        <v>Click to see dropwdown below</v>
      </c>
      <c r="AD22" s="225"/>
      <c r="AE22" s="253"/>
      <c r="AF22" s="224" t="str">
        <f>HYPERLINK("#"&amp;ADDRESS(ROW()+1,COLUMN()),"Click to see dropwdown below")</f>
        <v>Click to see dropwdown below</v>
      </c>
      <c r="AG22" s="225"/>
      <c r="AH22" s="253"/>
      <c r="AI22" s="244" t="str">
        <f>IF(AND('B. Overview of Internships '!$B$13="Available",'B. Overview of Internships '!$B$14=0, ISNUMBER('B. Overview of Internships '!$B$14)),"Percentage not applicable", IF(OR('B. Overview of Internships '!$B$13="Not Available",V23="Not Available",Y23="Not Available"), "Percentage not available", IF(AND('B. Overview of Internships '!$B$13="Available", 'B. Overview of Internships '!$B$14&gt;0, V23= "Available",Y23="Available", ISNUMBER(X22),ISNUMBER(AA22),AA22&lt;=X22), AA22/X22,"Check input")))</f>
        <v>Check input</v>
      </c>
      <c r="AJ22" s="246" t="str">
        <f>IF(OR(AI22="Percentage not available",AND(AI22&gt;=0,ISNUMBER(AI22),AI22&lt;0.5)),"Red",IF(AND(AI22&lt;=0.8,AI22&gt;=0.5,ISNUMBER(AI22)),"Yellow",IF(AND(AI22&gt;0.8,AI22&lt;=1,ISNUMBER(AI22)),"Green",IF(AI22="Percentage not applicable","Gray","Check input"))))</f>
        <v>Check input</v>
      </c>
      <c r="AK22" s="244" t="str">
        <f>IF(OR(AC23="Not Applicable",AF23="Not Applicable",AND('B. Overview of Internships '!$C$13="Available",'B. Overview of Internships '!$C$14=0,ISNUMBER('B. Overview of Internships '!$C$14))),"Percentage not applicable",IF(OR('B. Overview of Internships '!$C$13="Not Available",AC23="Not Available",AF23="Not Available"),"Percentage not available",IF(AND(AF23="Available",AC23="Available",'B. Overview of Internships '!$C$13="Available",'B. Overview of Internships '!$C$14&gt;0,ISNUMBER(AH22),ISNUMBER(AE22),AH22&lt;=AE22),AH22/AE22,"Check input")))</f>
        <v>Check input</v>
      </c>
      <c r="AL22" s="246" t="str">
        <f>IF(OR(AK22="Percentage not available",AND(AK22&gt;=0,ISNUMBER(AK22),AK22&lt;0.5)),"Red",IF(AND(AK22&lt;=0.8,AK22&gt;=0.5,ISNUMBER(AK22)),"Yellow",IF(AND(AK22&gt;0.8,AK22&lt;=1,ISNUMBER(AK22)),"Green",IF(AK22="Percentage not applicable","Gray","Check input"))))</f>
        <v>Check input</v>
      </c>
      <c r="AM22" s="224" t="str">
        <f>HYPERLINK("#"&amp;ADDRESS(ROW()+1,COLUMN()),"Click to see dropwdown below")</f>
        <v>Click to see dropwdown below</v>
      </c>
      <c r="AN22" s="225"/>
      <c r="AO22" s="96" t="s">
        <v>135</v>
      </c>
      <c r="AP22" s="81"/>
      <c r="AQ22" s="96" t="s">
        <v>135</v>
      </c>
      <c r="AR22" s="81"/>
      <c r="AS22" s="91"/>
      <c r="AT22" s="99" t="str">
        <f>IF(AND(COUNTIF($K22,"&lt;&gt;"),$H23="Yes" ),"Yes","")</f>
        <v/>
      </c>
      <c r="AU22" s="99" t="str">
        <f>IF(AND(COUNTIF($K22,"&lt;&gt;"),$H23="Yes",T22="",R22="" ),"No","")</f>
        <v/>
      </c>
      <c r="AV22"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2"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2"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2" s="99" t="str">
        <f>IF(AC23="Not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2" s="99" t="s">
        <v>90</v>
      </c>
      <c r="BA22" s="100" t="s">
        <v>90</v>
      </c>
      <c r="BB22" s="105"/>
      <c r="BC22" s="105"/>
    </row>
    <row r="23" spans="1:55" ht="20" customHeight="1" x14ac:dyDescent="0.2">
      <c r="A23" s="207"/>
      <c r="B23" s="257"/>
      <c r="C23" s="310"/>
      <c r="D23" s="207"/>
      <c r="E23" s="207"/>
      <c r="F23" s="39"/>
      <c r="G23" s="107" t="str">
        <f>HYPERLINK("#"&amp;ADDRESS(ROW(),COLUMN()-1),CHAR(128))</f>
        <v>€</v>
      </c>
      <c r="H23" s="101"/>
      <c r="I23" s="107" t="str">
        <f>HYPERLINK("#"&amp;ADDRESS(ROW(),COLUMN()-1),CHAR(128))</f>
        <v>€</v>
      </c>
      <c r="J23" s="96" t="s">
        <v>136</v>
      </c>
      <c r="K23" s="39"/>
      <c r="L23" s="96" t="s">
        <v>136</v>
      </c>
      <c r="M23" s="39"/>
      <c r="N23" s="96" t="s">
        <v>136</v>
      </c>
      <c r="O23" s="101"/>
      <c r="P23" s="109" t="str">
        <f>HYPERLINK("#"&amp;ADDRESS(ROW(),COLUMN()-1),CHAR(128))</f>
        <v>€</v>
      </c>
      <c r="Q23" s="96" t="s">
        <v>136</v>
      </c>
      <c r="R23" s="39"/>
      <c r="S23" s="96" t="s">
        <v>136</v>
      </c>
      <c r="T23" s="39"/>
      <c r="U23" s="246"/>
      <c r="V23" s="39"/>
      <c r="W23" s="107" t="str">
        <f>HYPERLINK("#"&amp;ADDRESS(ROW(),COLUMN()-1),CHAR(128))</f>
        <v>€</v>
      </c>
      <c r="X23" s="253"/>
      <c r="Y23" s="102"/>
      <c r="Z23" s="107" t="str">
        <f>HYPERLINK("#"&amp;ADDRESS(ROW(),COLUMN()-1),CHAR(128))</f>
        <v>€</v>
      </c>
      <c r="AA23" s="253"/>
      <c r="AB23" s="246"/>
      <c r="AC23" s="39"/>
      <c r="AD23" s="107" t="str">
        <f>HYPERLINK("#"&amp;ADDRESS(ROW(),COLUMN()-1),CHAR(128))</f>
        <v>€</v>
      </c>
      <c r="AE23" s="253"/>
      <c r="AF23" s="39"/>
      <c r="AG23" s="107" t="str">
        <f>HYPERLINK("#"&amp;ADDRESS(ROW(),COLUMN()-1),CHAR(128))</f>
        <v>€</v>
      </c>
      <c r="AH23" s="253"/>
      <c r="AI23" s="244"/>
      <c r="AJ23" s="246"/>
      <c r="AK23" s="244"/>
      <c r="AL23" s="246"/>
      <c r="AM23" s="39"/>
      <c r="AN23" s="107" t="str">
        <f>HYPERLINK("#"&amp;ADDRESS(ROW(),COLUMN()-1),CHAR(128))</f>
        <v>€</v>
      </c>
      <c r="AO23" s="96" t="s">
        <v>136</v>
      </c>
      <c r="AP23" s="39"/>
      <c r="AQ23" s="96" t="s">
        <v>136</v>
      </c>
      <c r="AR23" s="39"/>
      <c r="AS23" s="105"/>
      <c r="AT23" s="103" t="str">
        <f>IF(AND(COUNTIF($K23,"&lt;&gt;"),$H23="Yes" ),"Yes","")</f>
        <v/>
      </c>
      <c r="AU23" s="103" t="str">
        <f>IF(AND(COUNTIF($K23,"&lt;&gt;"),$H23="Yes",T23="",R23="" ),"No","")</f>
        <v/>
      </c>
      <c r="AV23" s="103" t="str">
        <f>IF(AND('B. Overview of Internships '!$B$13="Available",'B. Overview of Internships '!$B$14&gt;0,X22=""),"Not Available",IF(AND('B. Overview of Internships '!$B$13="Available",'B. Overview of Internships '!$B$14=0, ISNUMBER('B. Overview of Internships '!$B$14)),"Not Applicable",IF('B. Overview of Internships '!$B$13="Not Available","Not Available","")))</f>
        <v/>
      </c>
      <c r="AW23" s="103" t="str">
        <f>IF(AND('B. Overview of Internships '!$B$13="Available",'B. Overview of Internships '!$B$14&gt;0,AA22=""),"Not Available",IF(AND('B. Overview of Internships '!$B$13="Available",'B. Overview of Internships '!$B$14=0,ISNUMBER('B. Overview of Internships '!$B$14)),"Not Applicable",IF('B. Overview of Internships '!$B$13="Not Available","Not Available","")))</f>
        <v/>
      </c>
      <c r="AX23" s="103" t="str">
        <f>IF(AND('B. Overview of Internships '!$C$13="Available",'B. Overview of Internships '!$C$14&gt;0, AE22=""),"Not Available",IF(AND('B. Overview of Internships '!$C$13="Available",'B. Overview of Internships '!$C$14=0,ISNUMBER('B. Overview of Internships '!$C$14)),"Not Applicable",IF('B. Overview of Internships '!$C$13="Not Available","Not Available","")))</f>
        <v/>
      </c>
      <c r="AY23" s="103" t="str">
        <f>IF(AC23="Not Applicable","Not Applicable", IF(AND('B. Overview of Internships '!$C$13="Available",'B. Overview of Internships '!$C$14&gt;0,AH22=""),"Not Available",IF(AND('B. Overview of Internships '!$C$13="Available",'B. Overview of Internships '!$C$14=0, ISNUMBER('B. Overview of Internships '!$C$14)),"Not Applicable",IF('B. Overview of Internships '!$C$13="Not Available","Not Available",""))))</f>
        <v/>
      </c>
      <c r="AZ23" s="103" t="str">
        <f>IF(AND(AP22="",AP23="",AP24="",AR22="",AR23="",AR24=""),"No","")</f>
        <v>No</v>
      </c>
      <c r="BA23" s="103" t="str">
        <f>IF(AND(K22="",K23="",K24="",M22="",M23="",M24=""),"No","")</f>
        <v>No</v>
      </c>
      <c r="BB23" s="105"/>
      <c r="BC23" s="105"/>
    </row>
    <row r="24" spans="1:55" ht="20" customHeight="1" x14ac:dyDescent="0.2">
      <c r="A24" s="208"/>
      <c r="B24" s="258"/>
      <c r="C24" s="311"/>
      <c r="D24" s="208"/>
      <c r="E24" s="208"/>
      <c r="F24" s="241"/>
      <c r="G24" s="242"/>
      <c r="H24" s="146"/>
      <c r="I24" s="147"/>
      <c r="J24" s="96" t="s">
        <v>137</v>
      </c>
      <c r="K24" s="39"/>
      <c r="L24" s="96" t="s">
        <v>137</v>
      </c>
      <c r="M24" s="39"/>
      <c r="N24" s="96" t="s">
        <v>137</v>
      </c>
      <c r="O24" s="101"/>
      <c r="P24" s="109" t="str">
        <f>HYPERLINK("#"&amp;ADDRESS(ROW(),COLUMN()-1),CHAR(128))</f>
        <v>€</v>
      </c>
      <c r="Q24" s="96" t="s">
        <v>137</v>
      </c>
      <c r="R24" s="39"/>
      <c r="S24" s="96" t="s">
        <v>137</v>
      </c>
      <c r="T24" s="39"/>
      <c r="U24" s="247"/>
      <c r="V24" s="241"/>
      <c r="W24" s="242"/>
      <c r="X24" s="254"/>
      <c r="Y24" s="241"/>
      <c r="Z24" s="242"/>
      <c r="AA24" s="254"/>
      <c r="AB24" s="247"/>
      <c r="AC24" s="241"/>
      <c r="AD24" s="242"/>
      <c r="AE24" s="254"/>
      <c r="AF24" s="241"/>
      <c r="AG24" s="242"/>
      <c r="AH24" s="254"/>
      <c r="AI24" s="245"/>
      <c r="AJ24" s="247"/>
      <c r="AK24" s="245"/>
      <c r="AL24" s="247"/>
      <c r="AM24" s="241"/>
      <c r="AN24" s="242"/>
      <c r="AO24" s="96" t="s">
        <v>137</v>
      </c>
      <c r="AP24" s="39"/>
      <c r="AQ24" s="96" t="s">
        <v>137</v>
      </c>
      <c r="AR24" s="39"/>
      <c r="AS24" s="105"/>
      <c r="AT24" s="104" t="str">
        <f>IF(AND(COUNTIF($K24,"&lt;&gt;"),$H23="Yes" ),"Yes","")</f>
        <v/>
      </c>
      <c r="AU24" s="104" t="str">
        <f>IF(AND(COUNTIF($K24,"&lt;&gt;"),$H23="Yes",T24="",R24="" ),"No","")</f>
        <v/>
      </c>
      <c r="AV24" s="104"/>
      <c r="AW24" s="104"/>
      <c r="AX24" s="104" t="str">
        <f>IF(AND('B. Overview of Internships '!$C$13="Available",'B. Overview of Internships '!$C$14&gt;0,AE22=""),"Not Applicable",IF(AND('B. Overview of Internships '!$C$13="Available",'B. Overview of Internships '!$C$14=0,ISNUMBER('B. Overview of Internships '!$C$14)),"Not Applicable",IF('B. Overview of Internships '!$C$13="Not Available","Not Available","")))</f>
        <v/>
      </c>
      <c r="AY24" s="104" t="str">
        <f>IF(AC23="Not Applicable","Not Applicable", IF(AND('B. Overview of Internships '!$C$13="Available",'B. Overview of Internships '!$C$14&gt;0,AH22=""),"Not Applicable",IF(AND('B. Overview of Internships '!$C$13="Available",'B. Overview of Internships '!$C$14=0,ISNUMBER('B. Overview of Internships '!$C$14)),"Not Applicable",IF('B. Overview of Internships '!$C$13="Not Available","Not Available",""))))</f>
        <v/>
      </c>
      <c r="AZ24" s="104"/>
      <c r="BA24" s="104"/>
      <c r="BB24" s="105"/>
      <c r="BC24" s="105"/>
    </row>
  </sheetData>
  <mergeCells count="155">
    <mergeCell ref="AO9:AP9"/>
    <mergeCell ref="AQ9:AR9"/>
    <mergeCell ref="A9:C9"/>
    <mergeCell ref="A11:A16"/>
    <mergeCell ref="A18:A20"/>
    <mergeCell ref="A22:A24"/>
    <mergeCell ref="A6:C8"/>
    <mergeCell ref="AK22:AK24"/>
    <mergeCell ref="AL22:AL24"/>
    <mergeCell ref="AM22:AN22"/>
    <mergeCell ref="F24:G24"/>
    <mergeCell ref="H24:I24"/>
    <mergeCell ref="V24:W24"/>
    <mergeCell ref="Y24:Z24"/>
    <mergeCell ref="AC24:AD24"/>
    <mergeCell ref="AF24:AG24"/>
    <mergeCell ref="AM24:AN24"/>
    <mergeCell ref="AC22:AD22"/>
    <mergeCell ref="AE22:AE24"/>
    <mergeCell ref="AF22:AG22"/>
    <mergeCell ref="AH22:AH24"/>
    <mergeCell ref="AI22:AI24"/>
    <mergeCell ref="AJ22:AJ24"/>
    <mergeCell ref="U22:U24"/>
    <mergeCell ref="V22:W22"/>
    <mergeCell ref="X22:X24"/>
    <mergeCell ref="Y22:Z22"/>
    <mergeCell ref="AA22:AA24"/>
    <mergeCell ref="AB22:AB24"/>
    <mergeCell ref="D22:D24"/>
    <mergeCell ref="E22:E24"/>
    <mergeCell ref="B22:B24"/>
    <mergeCell ref="C22:C24"/>
    <mergeCell ref="F22:G22"/>
    <mergeCell ref="H22:I22"/>
    <mergeCell ref="F20:G20"/>
    <mergeCell ref="H20:I20"/>
    <mergeCell ref="V20:W20"/>
    <mergeCell ref="D18:D20"/>
    <mergeCell ref="E18:E20"/>
    <mergeCell ref="B18:B20"/>
    <mergeCell ref="C18:C20"/>
    <mergeCell ref="F18:G18"/>
    <mergeCell ref="H18:I18"/>
    <mergeCell ref="U18:U20"/>
    <mergeCell ref="V18:W18"/>
    <mergeCell ref="Y20:Z20"/>
    <mergeCell ref="AC20:AD20"/>
    <mergeCell ref="AF20:AG20"/>
    <mergeCell ref="AH18:AH20"/>
    <mergeCell ref="AI18:AI20"/>
    <mergeCell ref="AJ18:AJ20"/>
    <mergeCell ref="AK18:AK20"/>
    <mergeCell ref="AL18:AL20"/>
    <mergeCell ref="AM18:AN18"/>
    <mergeCell ref="AM20:AN20"/>
    <mergeCell ref="Y18:Z18"/>
    <mergeCell ref="AA18:AA20"/>
    <mergeCell ref="AB18:AB20"/>
    <mergeCell ref="AC18:AD18"/>
    <mergeCell ref="AE18:AE20"/>
    <mergeCell ref="AF18:AG18"/>
    <mergeCell ref="X18:X20"/>
    <mergeCell ref="AM16:AN16"/>
    <mergeCell ref="AJ14:AJ16"/>
    <mergeCell ref="AK14:AK16"/>
    <mergeCell ref="AL14:AL16"/>
    <mergeCell ref="AM14:AN14"/>
    <mergeCell ref="F16:G16"/>
    <mergeCell ref="H16:I16"/>
    <mergeCell ref="V16:W16"/>
    <mergeCell ref="Y16:Z16"/>
    <mergeCell ref="AC16:AD16"/>
    <mergeCell ref="AF16:AG16"/>
    <mergeCell ref="AB14:AB16"/>
    <mergeCell ref="AC14:AD14"/>
    <mergeCell ref="AE14:AE16"/>
    <mergeCell ref="AF14:AG14"/>
    <mergeCell ref="AH14:AH16"/>
    <mergeCell ref="AI14:AI16"/>
    <mergeCell ref="H14:I14"/>
    <mergeCell ref="U14:U16"/>
    <mergeCell ref="V14:W14"/>
    <mergeCell ref="X14:X16"/>
    <mergeCell ref="Y14:Z14"/>
    <mergeCell ref="AA14:AA16"/>
    <mergeCell ref="AK11:AK13"/>
    <mergeCell ref="AL11:AL13"/>
    <mergeCell ref="AM11:AN11"/>
    <mergeCell ref="F13:G13"/>
    <mergeCell ref="H13:I13"/>
    <mergeCell ref="V13:W13"/>
    <mergeCell ref="Y13:Z13"/>
    <mergeCell ref="AC13:AD13"/>
    <mergeCell ref="AF13:AG13"/>
    <mergeCell ref="AM13:AN13"/>
    <mergeCell ref="AC11:AD11"/>
    <mergeCell ref="AE11:AE13"/>
    <mergeCell ref="AF11:AG11"/>
    <mergeCell ref="AH11:AH13"/>
    <mergeCell ref="AI11:AI13"/>
    <mergeCell ref="AJ11:AJ13"/>
    <mergeCell ref="U11:U13"/>
    <mergeCell ref="V11:W11"/>
    <mergeCell ref="X11:X13"/>
    <mergeCell ref="Y11:Z11"/>
    <mergeCell ref="AA11:AA13"/>
    <mergeCell ref="AB11:AB13"/>
    <mergeCell ref="B11:B13"/>
    <mergeCell ref="C11:C13"/>
    <mergeCell ref="F11:G11"/>
    <mergeCell ref="H11:I11"/>
    <mergeCell ref="E14:E16"/>
    <mergeCell ref="B14:B16"/>
    <mergeCell ref="C14:C16"/>
    <mergeCell ref="F14:G14"/>
    <mergeCell ref="D11:D12"/>
    <mergeCell ref="E11:E12"/>
    <mergeCell ref="D14:D16"/>
    <mergeCell ref="AF9:AG9"/>
    <mergeCell ref="AM9:AN9"/>
    <mergeCell ref="F9:G9"/>
    <mergeCell ref="H9:I9"/>
    <mergeCell ref="V9:W9"/>
    <mergeCell ref="Y9:Z9"/>
    <mergeCell ref="AC9:AD9"/>
    <mergeCell ref="V8:W8"/>
    <mergeCell ref="Y8:Z8"/>
    <mergeCell ref="AC8:AD8"/>
    <mergeCell ref="AF8:AG8"/>
    <mergeCell ref="AM8:AN8"/>
    <mergeCell ref="J8:M8"/>
    <mergeCell ref="N8:P8"/>
    <mergeCell ref="Q8:T8"/>
    <mergeCell ref="J9:K9"/>
    <mergeCell ref="L9:M9"/>
    <mergeCell ref="N9:P9"/>
    <mergeCell ref="Q9:R9"/>
    <mergeCell ref="S9:T9"/>
    <mergeCell ref="F8:G8"/>
    <mergeCell ref="A2:E2"/>
    <mergeCell ref="A4:E4"/>
    <mergeCell ref="H8:I8"/>
    <mergeCell ref="U6:AH6"/>
    <mergeCell ref="AI6:AL6"/>
    <mergeCell ref="AM6:AR7"/>
    <mergeCell ref="U7:AA7"/>
    <mergeCell ref="AB7:AH7"/>
    <mergeCell ref="AI7:AJ7"/>
    <mergeCell ref="AK7:AL7"/>
    <mergeCell ref="N6:T7"/>
    <mergeCell ref="AO8:AR8"/>
    <mergeCell ref="D6:E7"/>
    <mergeCell ref="F6:G7"/>
    <mergeCell ref="H6:M7"/>
  </mergeCells>
  <conditionalFormatting sqref="AJ11">
    <cfRule type="cellIs" dxfId="275" priority="39" operator="equal">
      <formula>"Yellow"</formula>
    </cfRule>
    <cfRule type="cellIs" dxfId="274" priority="40" operator="equal">
      <formula>"Red"</formula>
    </cfRule>
    <cfRule type="cellIs" dxfId="273" priority="38" operator="equal">
      <formula>"Green"</formula>
    </cfRule>
  </conditionalFormatting>
  <conditionalFormatting sqref="AJ11:AJ16">
    <cfRule type="containsText" dxfId="272" priority="26" operator="containsText" text="Check input">
      <formula>NOT(ISERROR(SEARCH("Check input",AJ11)))</formula>
    </cfRule>
    <cfRule type="cellIs" dxfId="271" priority="27" operator="equal">
      <formula>"Gray"</formula>
    </cfRule>
  </conditionalFormatting>
  <conditionalFormatting sqref="AJ14">
    <cfRule type="cellIs" dxfId="270" priority="30" operator="equal">
      <formula>"Red"</formula>
    </cfRule>
    <cfRule type="cellIs" dxfId="269" priority="28" operator="equal">
      <formula>"Green"</formula>
    </cfRule>
    <cfRule type="cellIs" dxfId="268" priority="29" operator="equal">
      <formula>"Yellow"</formula>
    </cfRule>
  </conditionalFormatting>
  <conditionalFormatting sqref="AJ18">
    <cfRule type="cellIs" dxfId="267" priority="18" operator="equal">
      <formula>"Green"</formula>
    </cfRule>
    <cfRule type="cellIs" dxfId="266" priority="19" operator="equal">
      <formula>"Yellow"</formula>
    </cfRule>
    <cfRule type="cellIs" dxfId="265" priority="20" operator="equal">
      <formula>"Red"</formula>
    </cfRule>
  </conditionalFormatting>
  <conditionalFormatting sqref="AJ18:AJ20">
    <cfRule type="cellIs" dxfId="264" priority="17" operator="equal">
      <formula>"Gray"</formula>
    </cfRule>
    <cfRule type="containsText" dxfId="263" priority="16" operator="containsText" text="Check input">
      <formula>NOT(ISERROR(SEARCH("Check input",AJ18)))</formula>
    </cfRule>
  </conditionalFormatting>
  <conditionalFormatting sqref="AJ22">
    <cfRule type="cellIs" dxfId="262" priority="9" operator="equal">
      <formula>"Yellow"</formula>
    </cfRule>
    <cfRule type="cellIs" dxfId="261" priority="10" operator="equal">
      <formula>"Red"</formula>
    </cfRule>
    <cfRule type="cellIs" dxfId="260" priority="8" operator="equal">
      <formula>"Green"</formula>
    </cfRule>
  </conditionalFormatting>
  <conditionalFormatting sqref="AJ22:AJ24">
    <cfRule type="containsText" dxfId="259" priority="6" operator="containsText" text="Check input">
      <formula>NOT(ISERROR(SEARCH("Check input",AJ22)))</formula>
    </cfRule>
    <cfRule type="cellIs" dxfId="258" priority="7" operator="equal">
      <formula>"Gray"</formula>
    </cfRule>
  </conditionalFormatting>
  <conditionalFormatting sqref="AL11">
    <cfRule type="cellIs" dxfId="257" priority="33" operator="equal">
      <formula>"Green"</formula>
    </cfRule>
    <cfRule type="cellIs" dxfId="256" priority="34" operator="equal">
      <formula>"Yellow"</formula>
    </cfRule>
    <cfRule type="cellIs" dxfId="255" priority="35" operator="equal">
      <formula>"Red"</formula>
    </cfRule>
  </conditionalFormatting>
  <conditionalFormatting sqref="AL11:AL16">
    <cfRule type="containsText" dxfId="254" priority="21" operator="containsText" text="Check input">
      <formula>NOT(ISERROR(SEARCH("Check input",AL11)))</formula>
    </cfRule>
    <cfRule type="cellIs" dxfId="253" priority="22" operator="equal">
      <formula>"Gray"</formula>
    </cfRule>
  </conditionalFormatting>
  <conditionalFormatting sqref="AL14">
    <cfRule type="cellIs" dxfId="252" priority="25" operator="equal">
      <formula>"Red"</formula>
    </cfRule>
    <cfRule type="cellIs" dxfId="251" priority="24" operator="equal">
      <formula>"Yellow"</formula>
    </cfRule>
    <cfRule type="cellIs" dxfId="250" priority="23" operator="equal">
      <formula>"Green"</formula>
    </cfRule>
  </conditionalFormatting>
  <conditionalFormatting sqref="AL18">
    <cfRule type="cellIs" dxfId="249" priority="15" operator="equal">
      <formula>"Red"</formula>
    </cfRule>
    <cfRule type="cellIs" dxfId="248" priority="14" operator="equal">
      <formula>"Yellow"</formula>
    </cfRule>
    <cfRule type="cellIs" dxfId="247" priority="13" operator="equal">
      <formula>"Green"</formula>
    </cfRule>
  </conditionalFormatting>
  <conditionalFormatting sqref="AL18:AL20">
    <cfRule type="cellIs" dxfId="246" priority="12" operator="equal">
      <formula>"Gray"</formula>
    </cfRule>
    <cfRule type="containsText" dxfId="245" priority="11" operator="containsText" text="Check input">
      <formula>NOT(ISERROR(SEARCH("Check input",AL18)))</formula>
    </cfRule>
  </conditionalFormatting>
  <conditionalFormatting sqref="AL22">
    <cfRule type="cellIs" dxfId="244" priority="5" operator="equal">
      <formula>"Red"</formula>
    </cfRule>
    <cfRule type="cellIs" dxfId="243" priority="4" operator="equal">
      <formula>"Yellow"</formula>
    </cfRule>
    <cfRule type="cellIs" dxfId="242" priority="3" operator="equal">
      <formula>"Green"</formula>
    </cfRule>
  </conditionalFormatting>
  <conditionalFormatting sqref="AL22:AL24">
    <cfRule type="cellIs" dxfId="241" priority="2" operator="equal">
      <formula>"Gray"</formula>
    </cfRule>
    <cfRule type="containsText" dxfId="240" priority="1" operator="containsText" text="Check input">
      <formula>NOT(ISERROR(SEARCH("Check input",AL22)))</formula>
    </cfRule>
  </conditionalFormatting>
  <dataValidations count="28">
    <dataValidation operator="greaterThan" allowBlank="1" showInputMessage="1" showErrorMessage="1" sqref="AI11:AI16 AI18:AI20 AK11:AK16 AK18:AK20 AI22:AI24 AK22:AK24" xr:uid="{3194E789-2775-486E-8B11-2DA2EE108095}"/>
    <dataValidation type="custom" showInputMessage="1" showErrorMessage="1" error="Can enter details of tool upto 100 characters only if available is selected in Column-H" sqref="K18 K11 K14 K22" xr:uid="{BC22F9B5-7386-4DD2-8437-E496BC6968E9}">
      <formula1>AND(LEN(K11)&lt;=100,H12="Yes", LEN(K11)&gt;=1)</formula1>
    </dataValidation>
    <dataValidation type="custom" showInputMessage="1" showErrorMessage="1" error="Can enter details of tool upto 100 characters only if available is selected in Column-H" sqref="K20 K13 K16 K24" xr:uid="{D803AE7C-4067-4E06-9D1D-3AA1D25CBD15}">
      <formula1>AND(LEN(K13)&lt;=100,H12="Yes",LEN(K13)&gt;=1)</formula1>
    </dataValidation>
    <dataValidation type="custom" showInputMessage="1" showErrorMessage="1" error="Can enter link to tool upto 255 characters only if available is selected in Column-H_x000a_" sqref="M18 M11 M14 M22" xr:uid="{DFE9634B-13BD-4B4E-9E56-688590DB236F}">
      <formula1>AND(LEN(M11)&lt;=255,H12="Yes", LEN(M11)&gt;=1)</formula1>
    </dataValidation>
    <dataValidation type="custom" showInputMessage="1" showErrorMessage="1" error="Can enter link to tool upto 255 characters only if available is selected in Column-H_x000a_" sqref="M20 M13 M16 M24" xr:uid="{56331909-8D13-4422-AB1D-92329132F4BC}">
      <formula1>AND(LEN(M13)&lt;=255,H12="Yes", LEN(M13)&gt;=1)</formula1>
    </dataValidation>
    <dataValidation type="custom" operator="lessThan" showInputMessage="1" showErrorMessage="1" error="Can enter details of tool upto 100 characters only if yes is selected in Column-AM" sqref="AP18 AP11 AP14 AP22" xr:uid="{051B8BDC-DB39-4F4C-AB28-167B7AAF3980}">
      <formula1>AND(LEN(AP11)&lt;=100,AM12="Yes", LEN(AP11)&gt;=1)</formula1>
    </dataValidation>
    <dataValidation type="custom" operator="lessThan" showInputMessage="1" showErrorMessage="1" error="Can enter details of tool upto 100 characters only if yes is selected in Column-AM" sqref="AP19 AP12 AP15 AP23" xr:uid="{32DCC782-3572-4304-A80C-7CFAF1D48440}">
      <formula1>AND(LEN(AP12)&lt;=100,AM12="Yes", LEN(AP12)&gt;=1)</formula1>
    </dataValidation>
    <dataValidation type="custom" operator="lessThan" showInputMessage="1" showErrorMessage="1" error="Can enter details of tool upto 100 characters only if yes is selected in Column-AM" sqref="AP20 AP13 AP16 AP24" xr:uid="{4F496FDA-0B31-463B-9FFE-05CBFF5F7457}">
      <formula1>AND(LEN(AP13)&lt;=100,AM12="Yes", LEN(AP13)&gt;=1)</formula1>
    </dataValidation>
    <dataValidation type="custom" operator="lessThan" showInputMessage="1" showErrorMessage="1" error="Can enter links to tool upto 255 characters only if yes is selected in Column-AM" sqref="AR18 AR11 AR14 AR22" xr:uid="{14B5BDFA-7A9C-407B-9C6D-17E6A549D4C6}">
      <formula1>AND(LEN(AR11)&lt;=255,AM12="Yes", LEN(AR11)&gt;=1)</formula1>
    </dataValidation>
    <dataValidation type="custom" operator="lessThan" showInputMessage="1" showErrorMessage="1" error="Can enter links to tool upto 255 characters only if yes is selected in Column-AM" sqref="AR19 AR12 AR15 AR23" xr:uid="{23999C1B-8D24-48CA-8F1C-D617E941F0F1}">
      <formula1>AND(LEN(AR12)&lt;=255,AM12="Yes",LEN(AR12)&gt;=1)</formula1>
    </dataValidation>
    <dataValidation type="custom" operator="lessThan" showInputMessage="1" showErrorMessage="1" error="Can enter links to tool upto 255 characters only if yes is selected in Column-AM_x000a_" sqref="AR20 AR13 AR16 AR24" xr:uid="{53B9E4EE-F431-44AF-9AEE-091F08F1DA0E}">
      <formula1>AND(LEN(AR13)&lt;=255,AM12="Yes",LEN(AR13)&gt;=1)</formula1>
    </dataValidation>
    <dataValidation type="custom" showInputMessage="1" showErrorMessage="1" error="Can enter details of tool upto 100 characters only if available is selected in Column-H" sqref="K19 K12 K15 K23" xr:uid="{5301C09B-B5F2-48DA-884C-B4747005F2A2}">
      <formula1>AND(LEN(K12)&lt;=100,H12="Yes", LEN(K12)&gt;=1)</formula1>
    </dataValidation>
    <dataValidation type="custom" showInputMessage="1" showErrorMessage="1" error="Can enter link to tool upto 255 characters only if available is selected in Column-H_x000a_" sqref="M19 M12 M15 M23" xr:uid="{5D5BD346-2365-4F01-A166-302074607EA8}">
      <formula1>AND(LEN(M12)&lt;=255,H12="Yes", LEN(M12)&gt;=1)</formula1>
    </dataValidation>
    <dataValidation type="custom" showInputMessage="1" showErrorMessage="1" error="Can enter details of tool upto 100 characters only if yes is selected in Column-O" sqref="R18:R20 R11:R16 R22:R24" xr:uid="{A263D85A-8A33-432A-B2B6-2D008B589BCF}">
      <formula1>AND(LEN(R11)&lt;=100,O11="Yes", LEN(R11)&gt;=1)</formula1>
    </dataValidation>
    <dataValidation type="custom" showInputMessage="1" showErrorMessage="1" error="Can enter link to tool upto 255 characters only if yes is selected in Column-O" sqref="T18:T20 T11:T16 T22:T24" xr:uid="{178C817B-86F4-4EB3-A2D1-4CAF4273C610}">
      <formula1>AND(LEN(T11)&lt;=255,O11="Yes", LEN(T11)&gt;=1)</formula1>
    </dataValidation>
    <dataValidation type="custom" showInputMessage="1" showErrorMessage="1" error="Number in Column X should be &lt;= Column U. Number can be entered only if available is selected in Column V" sqref="X18:X20 X11:X16 X22:X24" xr:uid="{29122377-EC77-4C0E-A792-69D3380447C9}">
      <formula1>AND(ISNUMBER(X11),V12="Available",X11&lt;=U11,X11&gt;0, MOD(X11,1)=0, X11&gt;=AA11)</formula1>
    </dataValidation>
    <dataValidation type="custom" showInputMessage="1" showErrorMessage="1" error="Number in Column AA should be &lt;= Column X. Number can be entered only if available is selected in Column Y" sqref="AA18:AA20 AA11:AA16 AA22:AA24" xr:uid="{EA2CF631-14DD-4300-B423-EC1E9239475F}">
      <formula1>AND(ISNUMBER(AA11),Y12="Available", AA11&lt;=X11, MOD(AA11,1)=0)</formula1>
    </dataValidation>
    <dataValidation type="custom" showInputMessage="1" showErrorMessage="1" error="Number in Column AE should be &lt;= Column AB. Number can be entered only if available is selected in Column AC" sqref="AE18:AE20 AE11:AE16 AE22:AE24" xr:uid="{83B89E77-0B81-428D-9017-18D625447761}">
      <formula1>AND(ISNUMBER(AE11),AC12="Available", AE11&lt;=AB11, AE11&gt;0, MOD(AE11,1)=0, AE11&gt;=AH11)</formula1>
    </dataValidation>
    <dataValidation type="custom" showInputMessage="1" showErrorMessage="1" error="Number in Column AH should be &lt;= Column AE. Number can be entered only if available is selected in Column AF." sqref="AH18:AH20 AH11:AH16 AH22:AH24" xr:uid="{0B926311-B8CC-4469-8371-056609CC0DF0}">
      <formula1>AND(ISNUMBER(AH11),AF12="Available", AH11&lt;=AE11, MOD(AH11,1)=0)</formula1>
    </dataValidation>
    <dataValidation type="list" showInputMessage="1" showErrorMessage="1" error="Only dropdown selection input accepted" sqref="F19 F12 F15 F23" xr:uid="{038656FE-BFD1-4165-A297-CE533A99D35F}">
      <formula1>"Yes,No,Partial"</formula1>
    </dataValidation>
    <dataValidation type="list" showInputMessage="1" showErrorMessage="1" error="Only dropdown selection input accepted" sqref="H19 H12 H15 H23" xr:uid="{54525FFD-FAFD-4D03-9DC0-57A9EA439E84}">
      <formula1>BA11:BA12</formula1>
    </dataValidation>
    <dataValidation type="list" showInputMessage="1" showErrorMessage="1" error="Only dropdown selection input accepted" sqref="O18 O20 O11 O13:O14 O16 O22 O24" xr:uid="{913E1820-350F-46C1-A523-0496A728BB08}">
      <formula1>AT11:AU11</formula1>
    </dataValidation>
    <dataValidation type="list" showInputMessage="1" showErrorMessage="1" error="Only dropdown selection input accepted_x000a_" sqref="O19 O12 O15 O23" xr:uid="{4D6CA192-2DC2-4309-827F-BFD175B6F678}">
      <formula1>AT12:AU12</formula1>
    </dataValidation>
    <dataValidation type="list" showInputMessage="1" showErrorMessage="1" error="Only dropdown selection input accepted" sqref="V19 V12 V15 V23" xr:uid="{F5D34EF6-CA52-46B7-8CD1-FF08CCFB3C7C}">
      <formula1>AV11:AV12</formula1>
    </dataValidation>
    <dataValidation type="list" showInputMessage="1" showErrorMessage="1" error="Only dropdown selection input accepted" sqref="Y19 Y12 Y15 Y23" xr:uid="{928E1832-AD52-45CA-9F44-D552C47A6784}">
      <formula1>AW11:AW12</formula1>
    </dataValidation>
    <dataValidation type="list" showInputMessage="1" showErrorMessage="1" error="Only dropdown selection input accepted" sqref="AC19 AC12 AC15 AC23" xr:uid="{0511A842-0EBD-4510-A447-5AADE33E08DA}">
      <formula1>AX11:AX13</formula1>
    </dataValidation>
    <dataValidation type="list" showInputMessage="1" showErrorMessage="1" error="Only dropdown selection input accepted" sqref="AF19 AF12 AF15 AF23" xr:uid="{4DE1EC32-B117-48DC-B3A4-308EDF833926}">
      <formula1>AY11:AY13</formula1>
    </dataValidation>
    <dataValidation type="list" showInputMessage="1" showErrorMessage="1" error="Only dropdown selection input accepted" sqref="AM19 AM12 AM15 AM23" xr:uid="{580CBBB8-A5F9-400A-AE90-A3C7E0AC085F}">
      <formula1>AZ11:AZ12</formula1>
    </dataValidation>
  </dataValidations>
  <pageMargins left="0.7" right="0.7" top="0.75" bottom="0.75" header="0.3" footer="0.3"/>
  <pageSetup scale="43" fitToWidth="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9" id="{530974D7-9E36-40D9-A52D-44AB7C13A48F}">
            <xm:f>'B. Overview of Internships '!$B$13="Not Available"</xm:f>
            <x14:dxf>
              <fill>
                <patternFill>
                  <bgColor rgb="FFFF0000"/>
                </patternFill>
              </fill>
            </x14:dxf>
          </x14:cfRule>
          <x14:cfRule type="expression" priority="118" id="{3FF7D3B8-DE8B-42A4-9AE8-64FF2C74F310}">
            <xm:f>AND('B. Overview of Internships '!$B$13="Available", 'B. Overview of Internships '!$B$14=0, ISNUMBER('B. Overview of Internships '!$B$14))</xm:f>
            <x14:dxf>
              <fill>
                <patternFill>
                  <bgColor theme="0" tint="-0.24994659260841701"/>
                </patternFill>
              </fill>
            </x14:dxf>
          </x14:cfRule>
          <xm:sqref>U11:U16</xm:sqref>
        </x14:conditionalFormatting>
        <x14:conditionalFormatting xmlns:xm="http://schemas.microsoft.com/office/excel/2006/main">
          <x14:cfRule type="expression" priority="105" id="{B72EBE1E-F3FC-434E-AFE8-83BFA0C517CD}">
            <xm:f>'B. Overview of Internships '!$B$13="Not Available"</xm:f>
            <x14:dxf>
              <fill>
                <patternFill>
                  <bgColor rgb="FFFF0000"/>
                </patternFill>
              </fill>
            </x14:dxf>
          </x14:cfRule>
          <x14:cfRule type="expression" priority="104" id="{0B58A750-7283-40D0-8E1A-0E78BE4E3470}">
            <xm:f>AND('B. Overview of Internships '!$B$13="Available", 'B. Overview of Internships '!$B$14=0, ISNUMBER('B. Overview of Internships '!$B$14))</xm:f>
            <x14:dxf>
              <fill>
                <patternFill>
                  <bgColor theme="0" tint="-0.24994659260841701"/>
                </patternFill>
              </fill>
            </x14:dxf>
          </x14:cfRule>
          <xm:sqref>U18:U20</xm:sqref>
        </x14:conditionalFormatting>
        <x14:conditionalFormatting xmlns:xm="http://schemas.microsoft.com/office/excel/2006/main">
          <x14:cfRule type="expression" priority="91" id="{85752171-D945-4654-B8A2-D5F1189A3DE3}">
            <xm:f>'B. Overview of Internships '!$B$13="Not Available"</xm:f>
            <x14:dxf>
              <fill>
                <patternFill>
                  <bgColor rgb="FFFF0000"/>
                </patternFill>
              </fill>
            </x14:dxf>
          </x14:cfRule>
          <x14:cfRule type="expression" priority="90" id="{03B2BBF0-8045-495E-937A-4429C39735B2}">
            <xm:f>AND('B. Overview of Internships '!$B$13="Available", 'B. Overview of Internships '!$B$14=0, ISNUMBER('B. Overview of Internships '!$B$14))</xm:f>
            <x14:dxf>
              <fill>
                <patternFill>
                  <bgColor theme="0" tint="-0.24994659260841701"/>
                </patternFill>
              </fill>
            </x14:dxf>
          </x14:cfRule>
          <xm:sqref>U22:U24</xm:sqref>
        </x14:conditionalFormatting>
        <x14:conditionalFormatting xmlns:xm="http://schemas.microsoft.com/office/excel/2006/main">
          <x14:cfRule type="expression" priority="109" id="{9355E70E-2C1C-4CA9-BECB-C2E481B897EE}">
            <xm:f>AND('B. Overview of Internships '!$C$13="Available", 'B. Overview of Internships '!$C$14=0, ISNUMBER('B. Overview of Internships '!$C$14))</xm:f>
            <x14:dxf>
              <fill>
                <patternFill>
                  <bgColor theme="0" tint="-0.24994659260841701"/>
                </patternFill>
              </fill>
            </x14:dxf>
          </x14:cfRule>
          <x14:cfRule type="expression" priority="110" id="{0DF94032-39CD-4EF0-8DA6-75ED2760E89B}">
            <xm:f>'B. Overview of Internships '!$C$13="Not Available"</xm:f>
            <x14:dxf>
              <fill>
                <patternFill>
                  <bgColor rgb="FFFF0000"/>
                </patternFill>
              </fill>
            </x14:dxf>
          </x14:cfRule>
          <xm:sqref>AB11:AB16</xm:sqref>
        </x14:conditionalFormatting>
        <x14:conditionalFormatting xmlns:xm="http://schemas.microsoft.com/office/excel/2006/main">
          <x14:cfRule type="expression" priority="96" id="{B5E38AA9-2D9C-4CFA-90DC-15B36DBC6B1A}">
            <xm:f>'B. Overview of Internships '!$C$13="Not Available"</xm:f>
            <x14:dxf>
              <fill>
                <patternFill>
                  <bgColor rgb="FFFF0000"/>
                </patternFill>
              </fill>
            </x14:dxf>
          </x14:cfRule>
          <x14:cfRule type="expression" priority="95" id="{974155EC-CA1D-46F9-907F-891300F39D70}">
            <xm:f>AND('B. Overview of Internships '!$C$13="Available", 'B. Overview of Internships '!$C$14=0, ISNUMBER('B. Overview of Internships '!$C$14))</xm:f>
            <x14:dxf>
              <fill>
                <patternFill>
                  <bgColor theme="0" tint="-0.24994659260841701"/>
                </patternFill>
              </fill>
            </x14:dxf>
          </x14:cfRule>
          <xm:sqref>AB18:AB20</xm:sqref>
        </x14:conditionalFormatting>
        <x14:conditionalFormatting xmlns:xm="http://schemas.microsoft.com/office/excel/2006/main">
          <x14:cfRule type="expression" priority="81" id="{D6FDF1B9-CF27-4807-9B0D-651D5DFEAE3F}">
            <xm:f>AND('B. Overview of Internships '!$C$13="Available", 'B. Overview of Internships '!$C$14=0, ISNUMBER('B. Overview of Internships '!$C$14))</xm:f>
            <x14:dxf>
              <fill>
                <patternFill>
                  <bgColor theme="0" tint="-0.24994659260841701"/>
                </patternFill>
              </fill>
            </x14:dxf>
          </x14:cfRule>
          <x14:cfRule type="expression" priority="82" id="{D841001D-8F6E-4A49-AE63-C81D3CBD159B}">
            <xm:f>'B. Overview of Internships '!$C$13="Not Available"</xm:f>
            <x14:dxf>
              <fill>
                <patternFill>
                  <bgColor rgb="FFFF0000"/>
                </patternFill>
              </fill>
            </x14:dxf>
          </x14:cfRule>
          <xm:sqref>AB22:AB24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EF476-EDE9-47B1-9097-A7D11DA210D0}">
  <sheetPr codeName="Sheet7">
    <pageSetUpPr fitToPage="1"/>
  </sheetPr>
  <dimension ref="A1:BB32"/>
  <sheetViews>
    <sheetView showGridLines="0" topLeftCell="M1" zoomScale="50" zoomScaleNormal="61" workbookViewId="0">
      <selection activeCell="C36" sqref="C36"/>
    </sheetView>
  </sheetViews>
  <sheetFormatPr baseColWidth="10" defaultColWidth="8.83203125" defaultRowHeight="15" x14ac:dyDescent="0.2"/>
  <cols>
    <col min="1" max="1" width="43.1640625" style="77" customWidth="1"/>
    <col min="2" max="2" width="9" style="77" customWidth="1"/>
    <col min="3" max="3" width="36.1640625" style="77" bestFit="1" customWidth="1"/>
    <col min="4" max="4" width="27.1640625" style="77" customWidth="1"/>
    <col min="5" max="5" width="69.33203125" style="77" customWidth="1"/>
    <col min="6" max="6" width="26.83203125" style="77" customWidth="1"/>
    <col min="7" max="7" width="2" style="66" customWidth="1"/>
    <col min="8" max="8" width="27.1640625" style="77" bestFit="1" customWidth="1"/>
    <col min="9" max="9" width="2" style="66" customWidth="1"/>
    <col min="10" max="10" width="3.1640625" style="77" customWidth="1"/>
    <col min="11" max="11" width="101.1640625" style="77" customWidth="1"/>
    <col min="12" max="12" width="3.33203125" style="77" customWidth="1"/>
    <col min="13" max="13" width="101.6640625" style="77" customWidth="1"/>
    <col min="14" max="14" width="3.33203125" style="77" customWidth="1"/>
    <col min="15" max="15" width="26.1640625" style="77" customWidth="1"/>
    <col min="16" max="16" width="2" style="66" customWidth="1"/>
    <col min="17" max="17" width="2.83203125" style="77" customWidth="1"/>
    <col min="18" max="18" width="102" style="77" customWidth="1"/>
    <col min="19" max="19" width="3.1640625" style="77" customWidth="1"/>
    <col min="20" max="20" width="101.83203125" style="77" customWidth="1"/>
    <col min="21" max="21" width="18.83203125" style="77" customWidth="1"/>
    <col min="22" max="22" width="27.1640625" style="77" bestFit="1" customWidth="1"/>
    <col min="23" max="23" width="2" style="66" customWidth="1"/>
    <col min="24" max="24" width="17.1640625" style="77" customWidth="1"/>
    <col min="25" max="25" width="27.1640625" style="77" bestFit="1" customWidth="1"/>
    <col min="26" max="26" width="2" style="66" customWidth="1"/>
    <col min="27" max="27" width="14.6640625" style="77" bestFit="1" customWidth="1"/>
    <col min="28" max="28" width="19.1640625" style="77" customWidth="1"/>
    <col min="29" max="29" width="27.1640625" style="77" bestFit="1" customWidth="1"/>
    <col min="30" max="30" width="2" style="66" customWidth="1"/>
    <col min="31" max="31" width="20.33203125" style="77" customWidth="1"/>
    <col min="32" max="32" width="27.1640625" style="77" bestFit="1" customWidth="1"/>
    <col min="33" max="33" width="1.83203125" style="66" customWidth="1"/>
    <col min="34" max="34" width="19.83203125" style="77" customWidth="1"/>
    <col min="35" max="37" width="18.6640625" style="77" customWidth="1"/>
    <col min="38" max="38" width="21" style="77" customWidth="1"/>
    <col min="39" max="39" width="30.6640625" style="77" customWidth="1"/>
    <col min="40" max="40" width="2" style="66" customWidth="1"/>
    <col min="41" max="41" width="3.1640625" style="77" customWidth="1"/>
    <col min="42" max="42" width="101.1640625" style="77" customWidth="1"/>
    <col min="43" max="43" width="3.83203125" style="77" customWidth="1"/>
    <col min="44" max="44" width="101.5" style="77" customWidth="1"/>
    <col min="45" max="45" width="8.83203125" style="77"/>
    <col min="46" max="50" width="8.83203125" style="105" hidden="1" customWidth="1"/>
    <col min="51" max="51" width="12.83203125" style="105" hidden="1" customWidth="1"/>
    <col min="52" max="54" width="8.83203125" style="105" hidden="1" customWidth="1"/>
    <col min="55" max="16384" width="8.83203125" style="77"/>
  </cols>
  <sheetData>
    <row r="1" spans="1:54" x14ac:dyDescent="0.2">
      <c r="AT1" s="77"/>
      <c r="AU1" s="77"/>
      <c r="AV1" s="77"/>
      <c r="AW1" s="77"/>
      <c r="AX1" s="77"/>
      <c r="AY1" s="77"/>
      <c r="AZ1" s="77"/>
      <c r="BA1" s="77"/>
      <c r="BB1" s="77"/>
    </row>
    <row r="2" spans="1:54" ht="48" customHeight="1" x14ac:dyDescent="0.2">
      <c r="A2" s="222" t="s">
        <v>180</v>
      </c>
      <c r="B2" s="223"/>
      <c r="C2" s="223"/>
      <c r="D2" s="223"/>
      <c r="E2" s="223"/>
      <c r="F2" s="88"/>
      <c r="G2" s="106"/>
      <c r="H2" s="88"/>
      <c r="I2" s="106"/>
      <c r="J2" s="88"/>
      <c r="K2" s="88"/>
      <c r="L2" s="88"/>
      <c r="M2" s="88"/>
      <c r="N2" s="88"/>
      <c r="O2" s="88"/>
      <c r="P2" s="106"/>
      <c r="Q2" s="88"/>
      <c r="R2" s="88"/>
      <c r="S2" s="88"/>
      <c r="T2" s="88"/>
      <c r="U2" s="88"/>
      <c r="V2" s="88"/>
      <c r="W2" s="106"/>
      <c r="X2" s="88"/>
      <c r="Y2" s="88"/>
      <c r="Z2" s="106"/>
      <c r="AA2" s="88"/>
      <c r="AB2" s="88"/>
      <c r="AC2" s="88"/>
      <c r="AD2" s="106"/>
      <c r="AE2" s="88"/>
      <c r="AF2" s="88"/>
      <c r="AG2" s="106"/>
      <c r="AH2" s="88"/>
      <c r="AI2" s="88"/>
      <c r="AJ2" s="88"/>
      <c r="AK2" s="88"/>
      <c r="AL2" s="88"/>
      <c r="AM2" s="88"/>
      <c r="AN2" s="106"/>
      <c r="AO2" s="88"/>
      <c r="AP2" s="88"/>
      <c r="AQ2" s="88"/>
      <c r="AR2" s="88"/>
    </row>
    <row r="3" spans="1:54" ht="19.25" customHeight="1" x14ac:dyDescent="0.2">
      <c r="AT3" s="77"/>
      <c r="AU3" s="77"/>
      <c r="AV3" s="77"/>
      <c r="AW3" s="77"/>
      <c r="AX3" s="77"/>
      <c r="AY3" s="77"/>
      <c r="AZ3" s="77"/>
      <c r="BA3" s="77"/>
      <c r="BB3" s="77"/>
    </row>
    <row r="4" spans="1:54" ht="24.5" customHeight="1" x14ac:dyDescent="0.2">
      <c r="A4" s="221" t="s">
        <v>178</v>
      </c>
      <c r="B4" s="221"/>
      <c r="C4" s="221"/>
      <c r="D4" s="221"/>
      <c r="E4" s="221"/>
      <c r="F4" s="89"/>
      <c r="G4" s="19"/>
      <c r="H4" s="89"/>
      <c r="I4" s="19"/>
      <c r="J4" s="89"/>
      <c r="K4" s="89"/>
      <c r="L4" s="89"/>
      <c r="M4" s="89"/>
      <c r="N4" s="89"/>
      <c r="O4" s="89"/>
      <c r="P4" s="19"/>
      <c r="Q4" s="89"/>
      <c r="R4" s="89"/>
      <c r="S4" s="89"/>
      <c r="T4" s="89"/>
      <c r="U4" s="89"/>
      <c r="V4" s="89"/>
      <c r="W4" s="19"/>
      <c r="X4" s="89"/>
      <c r="Y4" s="89"/>
      <c r="Z4" s="19"/>
      <c r="AA4" s="89"/>
      <c r="AB4" s="89"/>
      <c r="AC4" s="89"/>
      <c r="AD4" s="19"/>
      <c r="AE4" s="89"/>
      <c r="AF4" s="89"/>
      <c r="AG4" s="19"/>
      <c r="AH4" s="89"/>
      <c r="AI4" s="89"/>
      <c r="AJ4" s="89"/>
      <c r="AK4" s="89"/>
      <c r="AL4" s="89"/>
      <c r="AM4" s="89"/>
      <c r="AN4" s="19"/>
      <c r="AO4" s="89"/>
      <c r="AP4" s="89"/>
      <c r="AQ4" s="89"/>
      <c r="AR4" s="89"/>
    </row>
    <row r="5" spans="1:54" ht="22.25" customHeight="1" x14ac:dyDescent="0.2">
      <c r="A5" s="75"/>
      <c r="B5" s="75"/>
      <c r="C5" s="75"/>
      <c r="D5" s="75"/>
      <c r="E5" s="75"/>
      <c r="AT5" s="77"/>
      <c r="AU5" s="77"/>
      <c r="AV5" s="77"/>
      <c r="AW5" s="77"/>
      <c r="AX5" s="77"/>
      <c r="AY5" s="77"/>
      <c r="AZ5" s="77"/>
      <c r="BA5" s="77"/>
      <c r="BB5" s="77"/>
    </row>
    <row r="6" spans="1:54" ht="43.5" customHeight="1" x14ac:dyDescent="0.2">
      <c r="A6" s="272" t="s">
        <v>147</v>
      </c>
      <c r="B6" s="273"/>
      <c r="C6" s="273"/>
      <c r="D6" s="300" t="s">
        <v>148</v>
      </c>
      <c r="E6" s="301"/>
      <c r="F6" s="268" t="s">
        <v>149</v>
      </c>
      <c r="G6" s="269"/>
      <c r="H6" s="291" t="s">
        <v>151</v>
      </c>
      <c r="I6" s="291"/>
      <c r="J6" s="291"/>
      <c r="K6" s="291"/>
      <c r="L6" s="292"/>
      <c r="M6" s="293"/>
      <c r="N6" s="285" t="s">
        <v>150</v>
      </c>
      <c r="O6" s="286"/>
      <c r="P6" s="286"/>
      <c r="Q6" s="286"/>
      <c r="R6" s="286"/>
      <c r="S6" s="286"/>
      <c r="T6" s="287"/>
      <c r="U6" s="233" t="s">
        <v>158</v>
      </c>
      <c r="V6" s="234"/>
      <c r="W6" s="234"/>
      <c r="X6" s="234"/>
      <c r="Y6" s="234"/>
      <c r="Z6" s="234"/>
      <c r="AA6" s="234"/>
      <c r="AB6" s="234"/>
      <c r="AC6" s="234"/>
      <c r="AD6" s="234"/>
      <c r="AE6" s="234"/>
      <c r="AF6" s="234"/>
      <c r="AG6" s="234"/>
      <c r="AH6" s="234"/>
      <c r="AI6" s="234" t="s">
        <v>208</v>
      </c>
      <c r="AJ6" s="234"/>
      <c r="AK6" s="234"/>
      <c r="AL6" s="235"/>
      <c r="AM6" s="226" t="s">
        <v>159</v>
      </c>
      <c r="AN6" s="227"/>
      <c r="AO6" s="227"/>
      <c r="AP6" s="227"/>
      <c r="AQ6" s="227"/>
      <c r="AR6" s="228"/>
    </row>
    <row r="7" spans="1:54" ht="16.25" customHeight="1" x14ac:dyDescent="0.2">
      <c r="A7" s="274"/>
      <c r="B7" s="275"/>
      <c r="C7" s="275"/>
      <c r="D7" s="302"/>
      <c r="E7" s="303"/>
      <c r="F7" s="270"/>
      <c r="G7" s="271"/>
      <c r="H7" s="294"/>
      <c r="I7" s="294"/>
      <c r="J7" s="294"/>
      <c r="K7" s="294"/>
      <c r="L7" s="295"/>
      <c r="M7" s="296"/>
      <c r="N7" s="288"/>
      <c r="O7" s="289"/>
      <c r="P7" s="289"/>
      <c r="Q7" s="289"/>
      <c r="R7" s="289"/>
      <c r="S7" s="289"/>
      <c r="T7" s="290"/>
      <c r="U7" s="251" t="s">
        <v>5</v>
      </c>
      <c r="V7" s="267"/>
      <c r="W7" s="267"/>
      <c r="X7" s="267"/>
      <c r="Y7" s="267"/>
      <c r="Z7" s="267"/>
      <c r="AA7" s="252"/>
      <c r="AB7" s="248" t="s">
        <v>6</v>
      </c>
      <c r="AC7" s="249"/>
      <c r="AD7" s="249"/>
      <c r="AE7" s="249"/>
      <c r="AF7" s="249"/>
      <c r="AG7" s="249"/>
      <c r="AH7" s="250"/>
      <c r="AI7" s="251" t="s">
        <v>5</v>
      </c>
      <c r="AJ7" s="252"/>
      <c r="AK7" s="248" t="s">
        <v>6</v>
      </c>
      <c r="AL7" s="250"/>
      <c r="AM7" s="229"/>
      <c r="AN7" s="230"/>
      <c r="AO7" s="230"/>
      <c r="AP7" s="230"/>
      <c r="AQ7" s="230"/>
      <c r="AR7" s="231"/>
    </row>
    <row r="8" spans="1:54" s="90" customFormat="1" ht="91.25" customHeight="1" x14ac:dyDescent="0.2">
      <c r="A8" s="276"/>
      <c r="B8" s="277"/>
      <c r="C8" s="278"/>
      <c r="D8" s="87" t="s">
        <v>50</v>
      </c>
      <c r="E8" s="1" t="s">
        <v>8</v>
      </c>
      <c r="F8" s="298" t="s">
        <v>209</v>
      </c>
      <c r="G8" s="299"/>
      <c r="H8" s="279" t="s">
        <v>210</v>
      </c>
      <c r="I8" s="297"/>
      <c r="J8" s="279" t="s">
        <v>117</v>
      </c>
      <c r="K8" s="280"/>
      <c r="L8" s="280"/>
      <c r="M8" s="281"/>
      <c r="N8" s="282" t="s">
        <v>118</v>
      </c>
      <c r="O8" s="283"/>
      <c r="P8" s="284"/>
      <c r="Q8" s="282" t="s">
        <v>152</v>
      </c>
      <c r="R8" s="283"/>
      <c r="S8" s="283"/>
      <c r="T8" s="284"/>
      <c r="U8" s="2" t="s">
        <v>7</v>
      </c>
      <c r="V8" s="236" t="s">
        <v>329</v>
      </c>
      <c r="W8" s="236"/>
      <c r="X8" s="80" t="s">
        <v>155</v>
      </c>
      <c r="Y8" s="236" t="s">
        <v>138</v>
      </c>
      <c r="Z8" s="236"/>
      <c r="AA8" s="80" t="s">
        <v>154</v>
      </c>
      <c r="AB8" s="13" t="s">
        <v>7</v>
      </c>
      <c r="AC8" s="255" t="s">
        <v>330</v>
      </c>
      <c r="AD8" s="255"/>
      <c r="AE8" s="16" t="s">
        <v>156</v>
      </c>
      <c r="AF8" s="255" t="s">
        <v>139</v>
      </c>
      <c r="AG8" s="255"/>
      <c r="AH8" s="16" t="s">
        <v>157</v>
      </c>
      <c r="AI8" s="2" t="s">
        <v>4</v>
      </c>
      <c r="AJ8" s="3" t="s">
        <v>3</v>
      </c>
      <c r="AK8" s="13" t="s">
        <v>4</v>
      </c>
      <c r="AL8" s="14" t="s">
        <v>3</v>
      </c>
      <c r="AM8" s="243" t="s">
        <v>124</v>
      </c>
      <c r="AN8" s="238"/>
      <c r="AO8" s="237" t="s">
        <v>125</v>
      </c>
      <c r="AP8" s="238"/>
      <c r="AQ8" s="238"/>
      <c r="AR8" s="239"/>
      <c r="AT8" s="91"/>
      <c r="AU8" s="91"/>
      <c r="AV8" s="91"/>
      <c r="AW8" s="91"/>
      <c r="AX8" s="91"/>
      <c r="AY8" s="91"/>
      <c r="AZ8" s="91"/>
      <c r="BA8" s="91"/>
      <c r="BB8" s="91"/>
    </row>
    <row r="9" spans="1:54" s="92" customFormat="1" ht="30.5" customHeight="1" x14ac:dyDescent="0.2">
      <c r="A9" s="305" t="s">
        <v>69</v>
      </c>
      <c r="B9" s="306"/>
      <c r="C9" s="306"/>
      <c r="D9" s="82" t="s">
        <v>70</v>
      </c>
      <c r="E9" s="79" t="s">
        <v>71</v>
      </c>
      <c r="F9" s="232" t="s">
        <v>0</v>
      </c>
      <c r="G9" s="232"/>
      <c r="H9" s="306" t="s">
        <v>2</v>
      </c>
      <c r="I9" s="306"/>
      <c r="J9" s="306" t="s">
        <v>288</v>
      </c>
      <c r="K9" s="306"/>
      <c r="L9" s="306" t="s">
        <v>326</v>
      </c>
      <c r="M9" s="306"/>
      <c r="N9" s="306" t="s">
        <v>2</v>
      </c>
      <c r="O9" s="306"/>
      <c r="P9" s="306"/>
      <c r="Q9" s="232" t="s">
        <v>289</v>
      </c>
      <c r="R9" s="232"/>
      <c r="S9" s="232" t="s">
        <v>327</v>
      </c>
      <c r="T9" s="232"/>
      <c r="U9" s="79" t="s">
        <v>211</v>
      </c>
      <c r="V9" s="232" t="s">
        <v>114</v>
      </c>
      <c r="W9" s="232"/>
      <c r="X9" s="79" t="s">
        <v>153</v>
      </c>
      <c r="Y9" s="232" t="s">
        <v>114</v>
      </c>
      <c r="Z9" s="232"/>
      <c r="AA9" s="79" t="s">
        <v>1</v>
      </c>
      <c r="AB9" s="79" t="s">
        <v>211</v>
      </c>
      <c r="AC9" s="232" t="s">
        <v>119</v>
      </c>
      <c r="AD9" s="232"/>
      <c r="AE9" s="79" t="s">
        <v>1</v>
      </c>
      <c r="AF9" s="232" t="s">
        <v>119</v>
      </c>
      <c r="AG9" s="232"/>
      <c r="AH9" s="79" t="s">
        <v>1</v>
      </c>
      <c r="AI9" s="79" t="s">
        <v>9</v>
      </c>
      <c r="AJ9" s="79" t="s">
        <v>51</v>
      </c>
      <c r="AK9" s="79" t="s">
        <v>9</v>
      </c>
      <c r="AL9" s="79" t="s">
        <v>51</v>
      </c>
      <c r="AM9" s="232" t="s">
        <v>2</v>
      </c>
      <c r="AN9" s="232"/>
      <c r="AO9" s="232" t="s">
        <v>290</v>
      </c>
      <c r="AP9" s="232"/>
      <c r="AQ9" s="232" t="s">
        <v>328</v>
      </c>
      <c r="AR9" s="240"/>
      <c r="AT9" s="93"/>
      <c r="AU9" s="93"/>
      <c r="AV9" s="93"/>
      <c r="AW9" s="93"/>
      <c r="AX9" s="93"/>
      <c r="AY9" s="93"/>
      <c r="AZ9" s="93"/>
      <c r="BA9" s="93"/>
    </row>
    <row r="10" spans="1:54" s="94" customFormat="1" ht="25.5" customHeight="1" x14ac:dyDescent="0.2">
      <c r="A10" s="22"/>
      <c r="B10" s="4"/>
      <c r="C10" s="23"/>
      <c r="D10" s="4"/>
      <c r="E10" s="5"/>
      <c r="F10" s="5"/>
      <c r="G10" s="12"/>
      <c r="H10" s="4"/>
      <c r="I10" s="6"/>
      <c r="J10" s="4"/>
      <c r="K10" s="4"/>
      <c r="L10" s="4"/>
      <c r="M10" s="4"/>
      <c r="N10" s="4"/>
      <c r="O10" s="4"/>
      <c r="P10" s="6"/>
      <c r="Q10" s="4"/>
      <c r="R10" s="5"/>
      <c r="S10" s="4"/>
      <c r="T10" s="5"/>
      <c r="U10" s="5"/>
      <c r="V10" s="5"/>
      <c r="W10" s="12"/>
      <c r="X10" s="5"/>
      <c r="Y10" s="5"/>
      <c r="Z10" s="12"/>
      <c r="AA10" s="5"/>
      <c r="AB10" s="5"/>
      <c r="AC10" s="5"/>
      <c r="AD10" s="12"/>
      <c r="AE10" s="5"/>
      <c r="AF10" s="5"/>
      <c r="AG10" s="12"/>
      <c r="AH10" s="5"/>
      <c r="AI10" s="5"/>
      <c r="AJ10" s="5"/>
      <c r="AK10" s="5"/>
      <c r="AL10" s="5"/>
      <c r="AM10" s="5"/>
      <c r="AN10" s="12"/>
      <c r="AO10" s="4"/>
      <c r="AP10" s="5"/>
      <c r="AQ10" s="4"/>
      <c r="AR10" s="5"/>
      <c r="AT10" s="95"/>
      <c r="AU10" s="95"/>
      <c r="AV10" s="95"/>
      <c r="AW10" s="95"/>
      <c r="AX10" s="95"/>
      <c r="AY10" s="95"/>
      <c r="AZ10" s="95"/>
      <c r="BA10" s="95"/>
      <c r="BB10" s="95"/>
    </row>
    <row r="11" spans="1:54" ht="20" customHeight="1" x14ac:dyDescent="0.2">
      <c r="A11" s="206" t="s">
        <v>191</v>
      </c>
      <c r="B11" s="256">
        <v>14</v>
      </c>
      <c r="C11" s="259" t="s">
        <v>192</v>
      </c>
      <c r="D11" s="309" t="s">
        <v>42</v>
      </c>
      <c r="E11" s="207" t="s">
        <v>45</v>
      </c>
      <c r="F11" s="262" t="str">
        <f>HYPERLINK("#"&amp;ADDRESS(ROW()+1,COLUMN()),"Click to see dropwdown below")</f>
        <v>Click to see dropwdown below</v>
      </c>
      <c r="G11" s="225"/>
      <c r="H11" s="224" t="str">
        <f>HYPERLINK("#"&amp;ADDRESS(ROW()+1,COLUMN()),"Click to see dropwdown below")</f>
        <v>Click to see dropwdown below</v>
      </c>
      <c r="I11" s="263"/>
      <c r="J11" s="96" t="s">
        <v>135</v>
      </c>
      <c r="K11" s="81"/>
      <c r="L11" s="96" t="s">
        <v>135</v>
      </c>
      <c r="M11" s="97"/>
      <c r="N11" s="96" t="s">
        <v>135</v>
      </c>
      <c r="O11" s="98"/>
      <c r="P11" s="108" t="str">
        <f>HYPERLINK("#"&amp;ADDRESS(ROW(),COLUMN()-1),CHAR(128))</f>
        <v>€</v>
      </c>
      <c r="Q11" s="96" t="s">
        <v>135</v>
      </c>
      <c r="R11" s="81"/>
      <c r="S11" s="96" t="s">
        <v>135</v>
      </c>
      <c r="T11" s="81"/>
      <c r="U11"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1" s="224" t="str">
        <f>HYPERLINK("#"&amp;ADDRESS(ROW()+1,COLUMN()),"Click to see dropwdown below")</f>
        <v>Click to see dropwdown below</v>
      </c>
      <c r="W11" s="225"/>
      <c r="X11" s="253"/>
      <c r="Y11" s="224" t="str">
        <f>HYPERLINK("#"&amp;ADDRESS(ROW()+1,COLUMN()),"Click to see dropwdown below")</f>
        <v>Click to see dropwdown below</v>
      </c>
      <c r="Z11" s="225"/>
      <c r="AA11" s="253"/>
      <c r="AB11"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1" s="224" t="str">
        <f>HYPERLINK("#"&amp;ADDRESS(ROW()+1,COLUMN()),"Click to see dropwdown below")</f>
        <v>Click to see dropwdown below</v>
      </c>
      <c r="AD11" s="225"/>
      <c r="AE11" s="253"/>
      <c r="AF11" s="224" t="str">
        <f>HYPERLINK("#"&amp;ADDRESS(ROW()+1,COLUMN()),"Click to see dropwdown below")</f>
        <v>Click to see dropwdown below</v>
      </c>
      <c r="AG11" s="225"/>
      <c r="AH11" s="253"/>
      <c r="AI11" s="244" t="str">
        <f>IF(AND('B. Overview of Internships '!$B$13="Available",'B. Overview of Internships '!$B$14=0, ISNUMBER('B. Overview of Internships '!$B$14)),"Percentage not applicable", IF(OR('B. Overview of Internships '!$B$13="Not Available",V12="Not Available",Y12="Not Available"), "Percentage not available", IF(AND('B. Overview of Internships '!$B$13="Available", 'B. Overview of Internships '!$B$14&gt;0, V12= "Available",Y12="Available", ISNUMBER(X11),ISNUMBER(AA11),AA11&lt;=X11), AA11/X11,"Check input")))</f>
        <v>Check input</v>
      </c>
      <c r="AJ11" s="246" t="str">
        <f>IF(OR(AI11="Percentage not available",AND(AI11&gt;=0,ISNUMBER(AI11),AI11&lt;0.5)),"Red",IF(AND(AI11&lt;=0.8,AI11&gt;=0.5,ISNUMBER(AI11)),"Yellow",IF(AND(AI11&gt;0.8,AI11&lt;=1,ISNUMBER(AI11)),"Green",IF(AI11="Percentage not applicable","Gray","Check input"))))</f>
        <v>Check input</v>
      </c>
      <c r="AK11" s="244" t="str">
        <f>IF(OR(AC12="Not Applicable",AF12="Not Applicable",AND('B. Overview of Internships '!$C$13="Available",'B. Overview of Internships '!$C$14=0,ISNUMBER('B. Overview of Internships '!$C$14))),"Percentage not applicable",IF(OR('B. Overview of Internships '!$C$13="Not Available",AC12="Not Available",AF12="Not Available"),"Percentage not available",IF(AND(AF12="Available",AC12="Available",'B. Overview of Internships '!$C$13="Available",'B. Overview of Internships '!$C$14&gt;0,ISNUMBER(AH11),ISNUMBER(AE11),AH11&lt;=AE11),AH11/AE11,"Check input")))</f>
        <v>Check input</v>
      </c>
      <c r="AL11" s="246" t="str">
        <f>IF(OR(AK11="Percentage not available",AND(AK11&gt;=0,ISNUMBER(AK11),AK11&lt;0.5)),"Red",IF(AND(AK11&lt;=0.8,AK11&gt;=0.5,ISNUMBER(AK11)),"Yellow",IF(AND(AK11&gt;0.8,AK11&lt;=1,ISNUMBER(AK11)),"Green",IF(AK11="Percentage not applicable","Gray","Check input"))))</f>
        <v>Check input</v>
      </c>
      <c r="AM11" s="224" t="str">
        <f>HYPERLINK("#"&amp;ADDRESS(ROW()+1,COLUMN()),"Click to see dropwdown below")</f>
        <v>Click to see dropwdown below</v>
      </c>
      <c r="AN11" s="225"/>
      <c r="AO11" s="96" t="s">
        <v>135</v>
      </c>
      <c r="AP11" s="81"/>
      <c r="AQ11" s="96" t="s">
        <v>135</v>
      </c>
      <c r="AR11" s="81"/>
      <c r="AS11" s="90"/>
      <c r="AT11" s="99" t="str">
        <f>IF(AND(COUNTIF($K11,"&lt;&gt;"),$H12="Yes" ),"Yes","")</f>
        <v/>
      </c>
      <c r="AU11" s="99" t="str">
        <f>IF(AND(COUNTIF($K11,"&lt;&gt;"),$H12="Yes",T11="",R11="" ),"No","")</f>
        <v/>
      </c>
      <c r="AV1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1"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1" s="99" t="str">
        <f>IF(AC12="Not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1" s="99" t="s">
        <v>90</v>
      </c>
      <c r="BA11" s="100" t="s">
        <v>90</v>
      </c>
    </row>
    <row r="12" spans="1:54" ht="20" customHeight="1" x14ac:dyDescent="0.2">
      <c r="A12" s="207"/>
      <c r="B12" s="257"/>
      <c r="C12" s="260"/>
      <c r="D12" s="310"/>
      <c r="E12" s="207"/>
      <c r="F12" s="39"/>
      <c r="G12" s="107" t="str">
        <f>HYPERLINK("#"&amp;ADDRESS(ROW(),COLUMN()-1),CHAR(128))</f>
        <v>€</v>
      </c>
      <c r="H12" s="101"/>
      <c r="I12" s="107" t="str">
        <f>HYPERLINK("#"&amp;ADDRESS(ROW(),COLUMN()-1),CHAR(128))</f>
        <v>€</v>
      </c>
      <c r="J12" s="96" t="s">
        <v>136</v>
      </c>
      <c r="K12" s="39"/>
      <c r="L12" s="96" t="s">
        <v>136</v>
      </c>
      <c r="M12" s="39"/>
      <c r="N12" s="96" t="s">
        <v>136</v>
      </c>
      <c r="O12" s="101"/>
      <c r="P12" s="109" t="str">
        <f>HYPERLINK("#"&amp;ADDRESS(ROW(),COLUMN()-1),CHAR(128))</f>
        <v>€</v>
      </c>
      <c r="Q12" s="96" t="s">
        <v>136</v>
      </c>
      <c r="R12" s="39"/>
      <c r="S12" s="96" t="s">
        <v>136</v>
      </c>
      <c r="T12" s="39"/>
      <c r="U12" s="246"/>
      <c r="V12" s="39"/>
      <c r="W12" s="107" t="str">
        <f>HYPERLINK("#"&amp;ADDRESS(ROW(),COLUMN()-1),CHAR(128))</f>
        <v>€</v>
      </c>
      <c r="X12" s="253"/>
      <c r="Y12" s="102"/>
      <c r="Z12" s="107" t="str">
        <f>HYPERLINK("#"&amp;ADDRESS(ROW(),COLUMN()-1),CHAR(128))</f>
        <v>€</v>
      </c>
      <c r="AA12" s="253"/>
      <c r="AB12" s="246"/>
      <c r="AC12" s="39"/>
      <c r="AD12" s="107" t="str">
        <f>HYPERLINK("#"&amp;ADDRESS(ROW(),COLUMN()-1),CHAR(128))</f>
        <v>€</v>
      </c>
      <c r="AE12" s="253"/>
      <c r="AF12" s="39"/>
      <c r="AG12" s="107" t="str">
        <f>HYPERLINK("#"&amp;ADDRESS(ROW(),COLUMN()-1),CHAR(128))</f>
        <v>€</v>
      </c>
      <c r="AH12" s="253"/>
      <c r="AI12" s="244"/>
      <c r="AJ12" s="246"/>
      <c r="AK12" s="244"/>
      <c r="AL12" s="246"/>
      <c r="AM12" s="39"/>
      <c r="AN12" s="107" t="str">
        <f>HYPERLINK("#"&amp;ADDRESS(ROW(),COLUMN()-1),CHAR(128))</f>
        <v>€</v>
      </c>
      <c r="AO12" s="96" t="s">
        <v>136</v>
      </c>
      <c r="AP12" s="39"/>
      <c r="AQ12" s="96" t="s">
        <v>136</v>
      </c>
      <c r="AR12" s="39"/>
      <c r="AT12" s="103" t="str">
        <f>IF(AND(COUNTIF($K12,"&lt;&gt;"),$H12="Yes" ),"Yes","")</f>
        <v/>
      </c>
      <c r="AU12" s="103" t="str">
        <f>IF(AND(COUNTIF($K12,"&lt;&gt;"),$H12="Yes",T12="",R12="" ),"No","")</f>
        <v/>
      </c>
      <c r="AV12" s="103" t="str">
        <f>IF(AND('B. Overview of Internships '!$B$13="Available",'B. Overview of Internships '!$B$14&gt;0,X11=""),"Not Available",IF(AND('B. Overview of Internships '!$B$13="Available",'B. Overview of Internships '!$B$14=0, ISNUMBER('B. Overview of Internships '!$B$14)),"Not Applicable",IF('B. Overview of Internships '!$B$13="Not Available","Not Available","")))</f>
        <v/>
      </c>
      <c r="AW12" s="103" t="str">
        <f>IF(AND('B. Overview of Internships '!$B$13="Available",'B. Overview of Internships '!$B$14&gt;0,AA11=""),"Not Available",IF(AND('B. Overview of Internships '!$B$13="Available",'B. Overview of Internships '!$B$14=0,ISNUMBER('B. Overview of Internships '!$B$14)),"Not Applicable",IF('B. Overview of Internships '!$B$13="Not Available","Not Available","")))</f>
        <v/>
      </c>
      <c r="AX12" s="103" t="str">
        <f>IF(AND('B. Overview of Internships '!$C$13="Available",'B. Overview of Internships '!$C$14&gt;0, AE11=""),"Not Available",IF(AND('B. Overview of Internships '!$C$13="Available",'B. Overview of Internships '!$C$14=0,ISNUMBER('B. Overview of Internships '!$C$14)),"Not Applicable",IF('B. Overview of Internships '!$C$13="Not Available","Not Available","")))</f>
        <v/>
      </c>
      <c r="AY12" s="103" t="str">
        <f>IF(AC12="Not Applicable","Not Applicable", IF(AND('B. Overview of Internships '!$C$13="Available",'B. Overview of Internships '!$C$14&gt;0,AH11=""),"Not Available",IF(AND('B. Overview of Internships '!$C$13="Available",'B. Overview of Internships '!$C$14=0, ISNUMBER('B. Overview of Internships '!$C$14)),"Not Applicable",IF('B. Overview of Internships '!$C$13="Not Available","Not Available",""))))</f>
        <v/>
      </c>
      <c r="AZ12" s="103" t="str">
        <f>IF(AND(AP11="",AP12="",AP13="",AR11="",AR12="",AR13=""),"No","")</f>
        <v>No</v>
      </c>
      <c r="BA12" s="103" t="str">
        <f>IF(AND(K11="",K12="",K13="",M11="",M12="",M13=""),"No","")</f>
        <v>No</v>
      </c>
    </row>
    <row r="13" spans="1:54" ht="20" customHeight="1" x14ac:dyDescent="0.2">
      <c r="A13" s="208"/>
      <c r="B13" s="258"/>
      <c r="C13" s="261"/>
      <c r="D13" s="311"/>
      <c r="E13" s="208"/>
      <c r="F13" s="241"/>
      <c r="G13" s="242"/>
      <c r="H13" s="146"/>
      <c r="I13" s="147"/>
      <c r="J13" s="96" t="s">
        <v>137</v>
      </c>
      <c r="K13" s="39"/>
      <c r="L13" s="96" t="s">
        <v>137</v>
      </c>
      <c r="M13" s="39"/>
      <c r="N13" s="96" t="s">
        <v>137</v>
      </c>
      <c r="O13" s="101"/>
      <c r="P13" s="109" t="str">
        <f>HYPERLINK("#"&amp;ADDRESS(ROW(),COLUMN()-1),CHAR(128))</f>
        <v>€</v>
      </c>
      <c r="Q13" s="96" t="s">
        <v>137</v>
      </c>
      <c r="R13" s="39"/>
      <c r="S13" s="96" t="s">
        <v>137</v>
      </c>
      <c r="T13" s="39"/>
      <c r="U13" s="247"/>
      <c r="V13" s="241"/>
      <c r="W13" s="242"/>
      <c r="X13" s="254"/>
      <c r="Y13" s="241"/>
      <c r="Z13" s="242"/>
      <c r="AA13" s="254"/>
      <c r="AB13" s="247"/>
      <c r="AC13" s="241"/>
      <c r="AD13" s="242"/>
      <c r="AE13" s="254"/>
      <c r="AF13" s="241"/>
      <c r="AG13" s="242"/>
      <c r="AH13" s="254"/>
      <c r="AI13" s="245"/>
      <c r="AJ13" s="247"/>
      <c r="AK13" s="245"/>
      <c r="AL13" s="247"/>
      <c r="AM13" s="241"/>
      <c r="AN13" s="242"/>
      <c r="AO13" s="96" t="s">
        <v>137</v>
      </c>
      <c r="AP13" s="39"/>
      <c r="AQ13" s="96" t="s">
        <v>137</v>
      </c>
      <c r="AR13" s="39"/>
      <c r="AT13" s="104" t="str">
        <f>IF(AND(COUNTIF($K13,"&lt;&gt;"),$H12="Yes" ),"Yes","")</f>
        <v/>
      </c>
      <c r="AU13" s="104" t="str">
        <f>IF(AND(COUNTIF($K13,"&lt;&gt;"),$H12="Yes",T13="",R13="" ),"No","")</f>
        <v/>
      </c>
      <c r="AV13" s="104"/>
      <c r="AW13" s="104"/>
      <c r="AX13" s="104" t="str">
        <f>IF(AND('B. Overview of Internships '!$C$13="Available",'B. Overview of Internships '!$C$14&gt;0,AE11=""),"Not Applicable",IF(AND('B. Overview of Internships '!$C$13="Available",'B. Overview of Internships '!$C$14=0,ISNUMBER('B. Overview of Internships '!$C$14)),"Not Applicable",IF('B. Overview of Internships '!$C$13="Not Available","Not Available","")))</f>
        <v/>
      </c>
      <c r="AY13" s="104" t="str">
        <f>IF(AC12="Not Applicable","Not Applicable", IF(AND('B. Overview of Internships '!$C$13="Available",'B. Overview of Internships '!$C$14&gt;0,AH11=""),"Not Applicable",IF(AND('B. Overview of Internships '!$C$13="Available",'B. Overview of Internships '!$C$14=0,ISNUMBER('B. Overview of Internships '!$C$14)),"Not Applicable",IF('B. Overview of Internships '!$C$13="Not Available","Not Available",""))))</f>
        <v/>
      </c>
      <c r="AZ13" s="104"/>
      <c r="BA13" s="104"/>
    </row>
    <row r="14" spans="1:54" s="94" customFormat="1" ht="25.5" customHeight="1" x14ac:dyDescent="0.2">
      <c r="A14" s="22"/>
      <c r="B14" s="4"/>
      <c r="C14" s="23"/>
      <c r="D14" s="4"/>
      <c r="E14" s="5"/>
      <c r="F14" s="5"/>
      <c r="G14" s="12"/>
      <c r="H14" s="4"/>
      <c r="I14" s="6"/>
      <c r="J14" s="4"/>
      <c r="K14" s="4"/>
      <c r="L14" s="4"/>
      <c r="M14" s="4"/>
      <c r="N14" s="4"/>
      <c r="O14" s="4"/>
      <c r="P14" s="6"/>
      <c r="Q14" s="4"/>
      <c r="R14" s="5"/>
      <c r="S14" s="4"/>
      <c r="T14" s="5"/>
      <c r="U14" s="5"/>
      <c r="V14" s="5"/>
      <c r="W14" s="12"/>
      <c r="X14" s="5"/>
      <c r="Y14" s="5"/>
      <c r="Z14" s="12"/>
      <c r="AA14" s="5"/>
      <c r="AB14" s="5"/>
      <c r="AC14" s="5"/>
      <c r="AD14" s="12"/>
      <c r="AE14" s="5"/>
      <c r="AF14" s="5"/>
      <c r="AG14" s="12"/>
      <c r="AH14" s="5"/>
      <c r="AI14" s="5"/>
      <c r="AJ14" s="5"/>
      <c r="AK14" s="5"/>
      <c r="AL14" s="5"/>
      <c r="AM14" s="5"/>
      <c r="AN14" s="12"/>
      <c r="AO14" s="4"/>
      <c r="AP14" s="5"/>
      <c r="AQ14" s="4"/>
      <c r="AR14" s="5"/>
      <c r="AT14" s="95"/>
      <c r="AU14" s="95"/>
      <c r="AV14" s="95"/>
      <c r="AW14" s="95"/>
      <c r="AX14" s="95"/>
      <c r="AY14" s="95"/>
      <c r="AZ14" s="95"/>
      <c r="BA14" s="95"/>
      <c r="BB14" s="95"/>
    </row>
    <row r="15" spans="1:54" ht="20" customHeight="1" x14ac:dyDescent="0.2">
      <c r="A15" s="206" t="s">
        <v>75</v>
      </c>
      <c r="B15" s="256">
        <v>15.1</v>
      </c>
      <c r="C15" s="259" t="s">
        <v>194</v>
      </c>
      <c r="D15" s="309" t="s">
        <v>43</v>
      </c>
      <c r="E15" s="304" t="s">
        <v>64</v>
      </c>
      <c r="F15" s="262" t="str">
        <f>HYPERLINK("#"&amp;ADDRESS(ROW()+1,COLUMN()),"Click to see dropwdown below")</f>
        <v>Click to see dropwdown below</v>
      </c>
      <c r="G15" s="225"/>
      <c r="H15" s="224" t="str">
        <f>HYPERLINK("#"&amp;ADDRESS(ROW()+1,COLUMN()),"Click to see dropwdown below")</f>
        <v>Click to see dropwdown below</v>
      </c>
      <c r="I15" s="263"/>
      <c r="J15" s="96" t="s">
        <v>135</v>
      </c>
      <c r="K15" s="81"/>
      <c r="L15" s="96" t="s">
        <v>135</v>
      </c>
      <c r="M15" s="97"/>
      <c r="N15" s="96" t="s">
        <v>135</v>
      </c>
      <c r="O15" s="98"/>
      <c r="P15" s="108" t="str">
        <f t="shared" ref="P15:P23" si="0">HYPERLINK("#"&amp;ADDRESS(ROW(),COLUMN()-1),CHAR(128))</f>
        <v>€</v>
      </c>
      <c r="Q15" s="96" t="s">
        <v>135</v>
      </c>
      <c r="R15" s="81"/>
      <c r="S15" s="96" t="s">
        <v>135</v>
      </c>
      <c r="T15" s="81"/>
      <c r="U15"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5" s="224" t="str">
        <f>HYPERLINK("#"&amp;ADDRESS(ROW()+1,COLUMN()),"Click to see dropwdown below")</f>
        <v>Click to see dropwdown below</v>
      </c>
      <c r="W15" s="225"/>
      <c r="X15" s="253"/>
      <c r="Y15" s="224" t="str">
        <f>HYPERLINK("#"&amp;ADDRESS(ROW()+1,COLUMN()),"Click to see dropwdown below")</f>
        <v>Click to see dropwdown below</v>
      </c>
      <c r="Z15" s="225"/>
      <c r="AA15" s="253"/>
      <c r="AB15"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5" s="224" t="str">
        <f>HYPERLINK("#"&amp;ADDRESS(ROW()+1,COLUMN()),"Click to see dropwdown below")</f>
        <v>Click to see dropwdown below</v>
      </c>
      <c r="AD15" s="225"/>
      <c r="AE15" s="253"/>
      <c r="AF15" s="224" t="str">
        <f>HYPERLINK("#"&amp;ADDRESS(ROW()+1,COLUMN()),"Click to see dropwdown below")</f>
        <v>Click to see dropwdown below</v>
      </c>
      <c r="AG15" s="225"/>
      <c r="AH15" s="253"/>
      <c r="AI15" s="244" t="str">
        <f>IF(AND('B. Overview of Internships '!$B$13="Available",'B. Overview of Internships '!$B$14=0, ISNUMBER('B. Overview of Internships '!$B$14)),"Percentage not applicable", IF(OR('B. Overview of Internships '!$B$13="Not Available",V16="Not Available",Y16="Not Available"), "Percentage not available", IF(AND('B. Overview of Internships '!$B$13="Available", 'B. Overview of Internships '!$B$14&gt;0, V16= "Available",Y16="Available", ISNUMBER(X15),ISNUMBER(AA15),AA15&lt;=X15), AA15/X15,"Check input")))</f>
        <v>Check input</v>
      </c>
      <c r="AJ15" s="246" t="str">
        <f>IF(OR(AI15="Percentage not available",AND(AI15&gt;=0,ISNUMBER(AI15),AI15&lt;0.5)),"Red",IF(AND(AI15&lt;=0.8,AI15&gt;=0.5,ISNUMBER(AI15)),"Yellow",IF(AND(AI15&gt;0.8,AI15&lt;=1,ISNUMBER(AI15)),"Green",IF(AI15="Percentage not applicable","Gray","Check input"))))</f>
        <v>Check input</v>
      </c>
      <c r="AK15" s="244" t="str">
        <f>IF(OR(AC16="Not Applicable",AF16="Not Applicable",AND('B. Overview of Internships '!$C$13="Available",'B. Overview of Internships '!$C$14=0,ISNUMBER('B. Overview of Internships '!$C$14))),"Percentage not applicable",IF(OR('B. Overview of Internships '!$C$13="Not Available",AC16="Not Available",AF16="Not Available"),"Percentage not available",IF(AND(AF16="Available",AC16="Available",'B. Overview of Internships '!$C$13="Available",'B. Overview of Internships '!$C$14&gt;0,ISNUMBER(AH15),ISNUMBER(AE15),AH15&lt;=AE15),AH15/AE15,"Check input")))</f>
        <v>Check input</v>
      </c>
      <c r="AL15" s="246" t="str">
        <f>IF(OR(AK15="Percentage not available",AND(AK15&gt;=0,ISNUMBER(AK15),AK15&lt;0.5)),"Red",IF(AND(AK15&lt;=0.8,AK15&gt;=0.5,ISNUMBER(AK15)),"Yellow",IF(AND(AK15&gt;0.8,AK15&lt;=1,ISNUMBER(AK15)),"Green",IF(AK15="Percentage not applicable","Gray","Check input"))))</f>
        <v>Check input</v>
      </c>
      <c r="AM15" s="224" t="str">
        <f>HYPERLINK("#"&amp;ADDRESS(ROW()+1,COLUMN()),"Click to see dropwdown below")</f>
        <v>Click to see dropwdown below</v>
      </c>
      <c r="AN15" s="225"/>
      <c r="AO15" s="96" t="s">
        <v>135</v>
      </c>
      <c r="AP15" s="81"/>
      <c r="AQ15" s="96" t="s">
        <v>135</v>
      </c>
      <c r="AR15" s="81"/>
      <c r="AS15" s="90"/>
      <c r="AT15" s="99" t="str">
        <f>IF(AND(COUNTIF($K15,"&lt;&gt;"),$H16="Yes" ),"Yes","")</f>
        <v/>
      </c>
      <c r="AU15" s="99" t="str">
        <f>IF(AND(COUNTIF($K15,"&lt;&gt;"),$H16="Yes",T15="",R15="" ),"No","")</f>
        <v/>
      </c>
      <c r="AV15"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5"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5"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5" s="99" t="str">
        <f>IF(AC16="Not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5" s="99" t="s">
        <v>90</v>
      </c>
      <c r="BA15" s="100" t="s">
        <v>90</v>
      </c>
    </row>
    <row r="16" spans="1:54" ht="20" customHeight="1" x14ac:dyDescent="0.2">
      <c r="A16" s="207"/>
      <c r="B16" s="257"/>
      <c r="C16" s="260"/>
      <c r="D16" s="310"/>
      <c r="E16" s="304"/>
      <c r="F16" s="39"/>
      <c r="G16" s="107" t="str">
        <f>HYPERLINK("#"&amp;ADDRESS(ROW(),COLUMN()-1),CHAR(128))</f>
        <v>€</v>
      </c>
      <c r="H16" s="101"/>
      <c r="I16" s="107" t="str">
        <f>HYPERLINK("#"&amp;ADDRESS(ROW(),COLUMN()-1),CHAR(128))</f>
        <v>€</v>
      </c>
      <c r="J16" s="96" t="s">
        <v>136</v>
      </c>
      <c r="K16" s="39"/>
      <c r="L16" s="96" t="s">
        <v>136</v>
      </c>
      <c r="M16" s="39"/>
      <c r="N16" s="96" t="s">
        <v>136</v>
      </c>
      <c r="O16" s="101"/>
      <c r="P16" s="109" t="str">
        <f t="shared" si="0"/>
        <v>€</v>
      </c>
      <c r="Q16" s="96" t="s">
        <v>136</v>
      </c>
      <c r="R16" s="39"/>
      <c r="S16" s="96" t="s">
        <v>136</v>
      </c>
      <c r="T16" s="39"/>
      <c r="U16" s="246"/>
      <c r="V16" s="39"/>
      <c r="W16" s="107" t="str">
        <f>HYPERLINK("#"&amp;ADDRESS(ROW(),COLUMN()-1),CHAR(128))</f>
        <v>€</v>
      </c>
      <c r="X16" s="253"/>
      <c r="Y16" s="102"/>
      <c r="Z16" s="107" t="str">
        <f>HYPERLINK("#"&amp;ADDRESS(ROW(),COLUMN()-1),CHAR(128))</f>
        <v>€</v>
      </c>
      <c r="AA16" s="253"/>
      <c r="AB16" s="246"/>
      <c r="AC16" s="39"/>
      <c r="AD16" s="107" t="str">
        <f>HYPERLINK("#"&amp;ADDRESS(ROW(),COLUMN()-1),CHAR(128))</f>
        <v>€</v>
      </c>
      <c r="AE16" s="253"/>
      <c r="AF16" s="39"/>
      <c r="AG16" s="107" t="str">
        <f>HYPERLINK("#"&amp;ADDRESS(ROW(),COLUMN()-1),CHAR(128))</f>
        <v>€</v>
      </c>
      <c r="AH16" s="253"/>
      <c r="AI16" s="244"/>
      <c r="AJ16" s="246"/>
      <c r="AK16" s="244"/>
      <c r="AL16" s="246"/>
      <c r="AM16" s="39"/>
      <c r="AN16" s="107" t="str">
        <f>HYPERLINK("#"&amp;ADDRESS(ROW(),COLUMN()-1),CHAR(128))</f>
        <v>€</v>
      </c>
      <c r="AO16" s="96" t="s">
        <v>136</v>
      </c>
      <c r="AP16" s="39"/>
      <c r="AQ16" s="96" t="s">
        <v>136</v>
      </c>
      <c r="AR16" s="39"/>
      <c r="AT16" s="103" t="str">
        <f>IF(AND(COUNTIF($K16,"&lt;&gt;"),$H16="Yes" ),"Yes","")</f>
        <v/>
      </c>
      <c r="AU16" s="103" t="str">
        <f>IF(AND(COUNTIF($K16,"&lt;&gt;"),$H16="Yes",T16="",R16="" ),"No","")</f>
        <v/>
      </c>
      <c r="AV16" s="103" t="str">
        <f>IF(AND('B. Overview of Internships '!$B$13="Available",'B. Overview of Internships '!$B$14&gt;0,X15=""),"Not Available",IF(AND('B. Overview of Internships '!$B$13="Available",'B. Overview of Internships '!$B$14=0, ISNUMBER('B. Overview of Internships '!$B$14)),"Not Applicable",IF('B. Overview of Internships '!$B$13="Not Available","Not Available","")))</f>
        <v/>
      </c>
      <c r="AW16" s="103" t="str">
        <f>IF(AND('B. Overview of Internships '!$B$13="Available",'B. Overview of Internships '!$B$14&gt;0,AA15=""),"Not Available",IF(AND('B. Overview of Internships '!$B$13="Available",'B. Overview of Internships '!$B$14=0,ISNUMBER('B. Overview of Internships '!$B$14)),"Not Applicable",IF('B. Overview of Internships '!$B$13="Not Available","Not Available","")))</f>
        <v/>
      </c>
      <c r="AX16" s="103" t="str">
        <f>IF(AND('B. Overview of Internships '!$C$13="Available",'B. Overview of Internships '!$C$14&gt;0, AE15=""),"Not Available",IF(AND('B. Overview of Internships '!$C$13="Available",'B. Overview of Internships '!$C$14=0,ISNUMBER('B. Overview of Internships '!$C$14)),"Not Applicable",IF('B. Overview of Internships '!$C$13="Not Available","Not Available","")))</f>
        <v/>
      </c>
      <c r="AY16" s="103" t="str">
        <f>IF(AC16="Not Applicable","Not Applicable", IF(AND('B. Overview of Internships '!$C$13="Available",'B. Overview of Internships '!$C$14&gt;0,AH15=""),"Not Available",IF(AND('B. Overview of Internships '!$C$13="Available",'B. Overview of Internships '!$C$14=0, ISNUMBER('B. Overview of Internships '!$C$14)),"Not Applicable",IF('B. Overview of Internships '!$C$13="Not Available","Not Available",""))))</f>
        <v/>
      </c>
      <c r="AZ16" s="103" t="str">
        <f>IF(AND(AP15="",AP16="",AP17="",AR15="",AR16="",AR17=""),"No","")</f>
        <v>No</v>
      </c>
      <c r="BA16" s="103" t="str">
        <f>IF(AND(K15="",K16="",K17="",M15="",M16="",M17=""),"No","")</f>
        <v>No</v>
      </c>
    </row>
    <row r="17" spans="1:54" ht="20" customHeight="1" x14ac:dyDescent="0.2">
      <c r="A17" s="207"/>
      <c r="B17" s="258"/>
      <c r="C17" s="261"/>
      <c r="D17" s="310"/>
      <c r="E17" s="304"/>
      <c r="F17" s="241"/>
      <c r="G17" s="242"/>
      <c r="H17" s="146"/>
      <c r="I17" s="147"/>
      <c r="J17" s="96" t="s">
        <v>137</v>
      </c>
      <c r="K17" s="39"/>
      <c r="L17" s="96" t="s">
        <v>137</v>
      </c>
      <c r="M17" s="39"/>
      <c r="N17" s="96" t="s">
        <v>137</v>
      </c>
      <c r="O17" s="101"/>
      <c r="P17" s="109" t="str">
        <f t="shared" si="0"/>
        <v>€</v>
      </c>
      <c r="Q17" s="96" t="s">
        <v>137</v>
      </c>
      <c r="R17" s="39"/>
      <c r="S17" s="96" t="s">
        <v>137</v>
      </c>
      <c r="T17" s="39"/>
      <c r="U17" s="247"/>
      <c r="V17" s="241"/>
      <c r="W17" s="242"/>
      <c r="X17" s="254"/>
      <c r="Y17" s="241"/>
      <c r="Z17" s="242"/>
      <c r="AA17" s="254"/>
      <c r="AB17" s="247"/>
      <c r="AC17" s="241"/>
      <c r="AD17" s="242"/>
      <c r="AE17" s="254"/>
      <c r="AF17" s="241"/>
      <c r="AG17" s="242"/>
      <c r="AH17" s="254"/>
      <c r="AI17" s="245"/>
      <c r="AJ17" s="247"/>
      <c r="AK17" s="245"/>
      <c r="AL17" s="247"/>
      <c r="AM17" s="241"/>
      <c r="AN17" s="242"/>
      <c r="AO17" s="96" t="s">
        <v>137</v>
      </c>
      <c r="AP17" s="39"/>
      <c r="AQ17" s="96" t="s">
        <v>137</v>
      </c>
      <c r="AR17" s="39"/>
      <c r="AT17" s="104" t="str">
        <f>IF(AND(COUNTIF($K17,"&lt;&gt;"),$H16="Yes" ),"Yes","")</f>
        <v/>
      </c>
      <c r="AU17" s="104" t="str">
        <f>IF(AND(COUNTIF($K17,"&lt;&gt;"),$H16="Yes",T17="",R17="" ),"No","")</f>
        <v/>
      </c>
      <c r="AV17" s="104"/>
      <c r="AW17" s="104"/>
      <c r="AX17" s="104" t="str">
        <f>IF(AND('B. Overview of Internships '!$C$13="Available",'B. Overview of Internships '!$C$14&gt;0,AE15=""),"Not Applicable",IF(AND('B. Overview of Internships '!$C$13="Available",'B. Overview of Internships '!$C$14=0,ISNUMBER('B. Overview of Internships '!$C$14)),"Not Applicable",IF('B. Overview of Internships '!$C$13="Not Available","Not Available","")))</f>
        <v/>
      </c>
      <c r="AY17" s="104" t="str">
        <f>IF(AC16="Not Applicable","Not Applicable", IF(AND('B. Overview of Internships '!$C$13="Available",'B. Overview of Internships '!$C$14&gt;0,AH15=""),"Not Applicable",IF(AND('B. Overview of Internships '!$C$13="Available",'B. Overview of Internships '!$C$14=0,ISNUMBER('B. Overview of Internships '!$C$14)),"Not Applicable",IF('B. Overview of Internships '!$C$13="Not Available","Not Available",""))))</f>
        <v/>
      </c>
      <c r="AZ17" s="104"/>
      <c r="BA17" s="104"/>
    </row>
    <row r="18" spans="1:54" ht="20" customHeight="1" x14ac:dyDescent="0.2">
      <c r="A18" s="207"/>
      <c r="B18" s="256">
        <v>15.2</v>
      </c>
      <c r="C18" s="259" t="s">
        <v>196</v>
      </c>
      <c r="D18" s="310"/>
      <c r="E18" s="304" t="s">
        <v>46</v>
      </c>
      <c r="F18" s="262" t="str">
        <f>HYPERLINK("#"&amp;ADDRESS(ROW()+1,COLUMN()),"Click to see dropwdown below")</f>
        <v>Click to see dropwdown below</v>
      </c>
      <c r="G18" s="225"/>
      <c r="H18" s="224" t="str">
        <f>HYPERLINK("#"&amp;ADDRESS(ROW()+1,COLUMN()),"Click to see dropwdown below")</f>
        <v>Click to see dropwdown below</v>
      </c>
      <c r="I18" s="263"/>
      <c r="J18" s="96" t="s">
        <v>135</v>
      </c>
      <c r="K18" s="81"/>
      <c r="L18" s="96" t="s">
        <v>135</v>
      </c>
      <c r="M18" s="97"/>
      <c r="N18" s="96" t="s">
        <v>135</v>
      </c>
      <c r="O18" s="98"/>
      <c r="P18" s="108" t="str">
        <f t="shared" si="0"/>
        <v>€</v>
      </c>
      <c r="Q18" s="96" t="s">
        <v>135</v>
      </c>
      <c r="R18" s="81"/>
      <c r="S18" s="96" t="s">
        <v>135</v>
      </c>
      <c r="T18" s="81"/>
      <c r="U18"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18" s="224" t="str">
        <f>HYPERLINK("#"&amp;ADDRESS(ROW()+1,COLUMN()),"Click to see dropwdown below")</f>
        <v>Click to see dropwdown below</v>
      </c>
      <c r="W18" s="225"/>
      <c r="X18" s="253"/>
      <c r="Y18" s="224" t="str">
        <f>HYPERLINK("#"&amp;ADDRESS(ROW()+1,COLUMN()),"Click to see dropwdown below")</f>
        <v>Click to see dropwdown below</v>
      </c>
      <c r="Z18" s="225"/>
      <c r="AA18" s="253"/>
      <c r="AB18"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18" s="224" t="str">
        <f>HYPERLINK("#"&amp;ADDRESS(ROW()+1,COLUMN()),"Click to see dropwdown below")</f>
        <v>Click to see dropwdown below</v>
      </c>
      <c r="AD18" s="225"/>
      <c r="AE18" s="253"/>
      <c r="AF18" s="224" t="str">
        <f>HYPERLINK("#"&amp;ADDRESS(ROW()+1,COLUMN()),"Click to see dropwdown below")</f>
        <v>Click to see dropwdown below</v>
      </c>
      <c r="AG18" s="225"/>
      <c r="AH18" s="253"/>
      <c r="AI18" s="244" t="str">
        <f>IF(AND('B. Overview of Internships '!$B$13="Available",'B. Overview of Internships '!$B$14=0, ISNUMBER('B. Overview of Internships '!$B$14)),"Percentage not applicable", IF(OR('B. Overview of Internships '!$B$13="Not Available",V19="Not Available",Y19="Not Available"), "Percentage not available", IF(AND('B. Overview of Internships '!$B$13="Available", 'B. Overview of Internships '!$B$14&gt;0, V19= "Available",Y19="Available", ISNUMBER(X18),ISNUMBER(AA18),AA18&lt;=X18), AA18/X18,"Check input")))</f>
        <v>Check input</v>
      </c>
      <c r="AJ18" s="246" t="str">
        <f>IF(OR(AI18="Percentage not available",AND(AI18&gt;=0,ISNUMBER(AI18),AI18&lt;0.5)),"Red",IF(AND(AI18&lt;=0.8,AI18&gt;=0.5,ISNUMBER(AI18)),"Yellow",IF(AND(AI18&gt;0.8,AI18&lt;=1,ISNUMBER(AI18)),"Green",IF(AI18="Percentage not applicable","Gray","Check input"))))</f>
        <v>Check input</v>
      </c>
      <c r="AK18" s="244" t="str">
        <f>IF(OR(AC19="Not Applicable",AF19="Not Applicable",AND('B. Overview of Internships '!$C$13="Available",'B. Overview of Internships '!$C$14=0,ISNUMBER('B. Overview of Internships '!$C$14))),"Percentage not applicable",IF(OR('B. Overview of Internships '!$C$13="Not Available",AC19="Not Available",AF19="Not Available"),"Percentage not available",IF(AND(AF19="Available",AC19="Available",'B. Overview of Internships '!$C$13="Available",'B. Overview of Internships '!$C$14&gt;0,ISNUMBER(AH18),ISNUMBER(AE18),AH18&lt;=AE18),AH18/AE18,"Check input")))</f>
        <v>Check input</v>
      </c>
      <c r="AL18" s="246" t="str">
        <f>IF(OR(AK18="Percentage not available",AND(AK18&gt;=0,ISNUMBER(AK18),AK18&lt;0.5)),"Red",IF(AND(AK18&lt;=0.8,AK18&gt;=0.5,ISNUMBER(AK18)),"Yellow",IF(AND(AK18&gt;0.8,AK18&lt;=1,ISNUMBER(AK18)),"Green",IF(AK18="Percentage not applicable","Gray","Check input"))))</f>
        <v>Check input</v>
      </c>
      <c r="AM18" s="224" t="str">
        <f>HYPERLINK("#"&amp;ADDRESS(ROW()+1,COLUMN()),"Click to see dropwdown below")</f>
        <v>Click to see dropwdown below</v>
      </c>
      <c r="AN18" s="225"/>
      <c r="AO18" s="96" t="s">
        <v>135</v>
      </c>
      <c r="AP18" s="81"/>
      <c r="AQ18" s="96" t="s">
        <v>135</v>
      </c>
      <c r="AR18" s="81"/>
      <c r="AS18" s="90"/>
      <c r="AT18" s="99" t="str">
        <f>IF(AND(COUNTIF($K18,"&lt;&gt;"),$H19="Yes" ),"Yes","")</f>
        <v/>
      </c>
      <c r="AU18" s="99" t="str">
        <f>IF(AND(COUNTIF($K18,"&lt;&gt;"),$H19="Yes",T18="",R18="" ),"No","")</f>
        <v/>
      </c>
      <c r="AV18"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18"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18"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18" s="99" t="str">
        <f>IF(AC19="Not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18" s="99" t="s">
        <v>90</v>
      </c>
      <c r="BA18" s="100" t="s">
        <v>90</v>
      </c>
    </row>
    <row r="19" spans="1:54" ht="20" customHeight="1" x14ac:dyDescent="0.2">
      <c r="A19" s="207"/>
      <c r="B19" s="257"/>
      <c r="C19" s="260"/>
      <c r="D19" s="310"/>
      <c r="E19" s="304"/>
      <c r="F19" s="39"/>
      <c r="G19" s="107" t="str">
        <f>HYPERLINK("#"&amp;ADDRESS(ROW(),COLUMN()-1),CHAR(128))</f>
        <v>€</v>
      </c>
      <c r="H19" s="101"/>
      <c r="I19" s="107" t="str">
        <f>HYPERLINK("#"&amp;ADDRESS(ROW(),COLUMN()-1),CHAR(128))</f>
        <v>€</v>
      </c>
      <c r="J19" s="96" t="s">
        <v>136</v>
      </c>
      <c r="K19" s="39"/>
      <c r="L19" s="96" t="s">
        <v>136</v>
      </c>
      <c r="M19" s="39"/>
      <c r="N19" s="96" t="s">
        <v>136</v>
      </c>
      <c r="O19" s="101"/>
      <c r="P19" s="109" t="str">
        <f t="shared" si="0"/>
        <v>€</v>
      </c>
      <c r="Q19" s="96" t="s">
        <v>136</v>
      </c>
      <c r="R19" s="39"/>
      <c r="S19" s="96" t="s">
        <v>136</v>
      </c>
      <c r="T19" s="39"/>
      <c r="U19" s="246"/>
      <c r="V19" s="39"/>
      <c r="W19" s="107" t="str">
        <f>HYPERLINK("#"&amp;ADDRESS(ROW(),COLUMN()-1),CHAR(128))</f>
        <v>€</v>
      </c>
      <c r="X19" s="253"/>
      <c r="Y19" s="102"/>
      <c r="Z19" s="107" t="str">
        <f>HYPERLINK("#"&amp;ADDRESS(ROW(),COLUMN()-1),CHAR(128))</f>
        <v>€</v>
      </c>
      <c r="AA19" s="253"/>
      <c r="AB19" s="246"/>
      <c r="AC19" s="39"/>
      <c r="AD19" s="107" t="str">
        <f>HYPERLINK("#"&amp;ADDRESS(ROW(),COLUMN()-1),CHAR(128))</f>
        <v>€</v>
      </c>
      <c r="AE19" s="253"/>
      <c r="AF19" s="39"/>
      <c r="AG19" s="107" t="str">
        <f>HYPERLINK("#"&amp;ADDRESS(ROW(),COLUMN()-1),CHAR(128))</f>
        <v>€</v>
      </c>
      <c r="AH19" s="253"/>
      <c r="AI19" s="244"/>
      <c r="AJ19" s="246"/>
      <c r="AK19" s="244"/>
      <c r="AL19" s="246"/>
      <c r="AM19" s="39"/>
      <c r="AN19" s="107" t="str">
        <f>HYPERLINK("#"&amp;ADDRESS(ROW(),COLUMN()-1),CHAR(128))</f>
        <v>€</v>
      </c>
      <c r="AO19" s="96" t="s">
        <v>136</v>
      </c>
      <c r="AP19" s="39"/>
      <c r="AQ19" s="96" t="s">
        <v>136</v>
      </c>
      <c r="AR19" s="39"/>
      <c r="AT19" s="103" t="str">
        <f>IF(AND(COUNTIF($K19,"&lt;&gt;"),$H19="Yes" ),"Yes","")</f>
        <v/>
      </c>
      <c r="AU19" s="103" t="str">
        <f>IF(AND(COUNTIF($K19,"&lt;&gt;"),$H19="Yes",T19="",R19="" ),"No","")</f>
        <v/>
      </c>
      <c r="AV19" s="103" t="str">
        <f>IF(AND('B. Overview of Internships '!$B$13="Available",'B. Overview of Internships '!$B$14&gt;0,X18=""),"Not Available",IF(AND('B. Overview of Internships '!$B$13="Available",'B. Overview of Internships '!$B$14=0, ISNUMBER('B. Overview of Internships '!$B$14)),"Not Applicable",IF('B. Overview of Internships '!$B$13="Not Available","Not Available","")))</f>
        <v/>
      </c>
      <c r="AW19" s="103" t="str">
        <f>IF(AND('B. Overview of Internships '!$B$13="Available",'B. Overview of Internships '!$B$14&gt;0,AA18=""),"Not Available",IF(AND('B. Overview of Internships '!$B$13="Available",'B. Overview of Internships '!$B$14=0,ISNUMBER('B. Overview of Internships '!$B$14)),"Not Applicable",IF('B. Overview of Internships '!$B$13="Not Available","Not Available","")))</f>
        <v/>
      </c>
      <c r="AX19" s="103" t="str">
        <f>IF(AND('B. Overview of Internships '!$C$13="Available",'B. Overview of Internships '!$C$14&gt;0, AE18=""),"Not Available",IF(AND('B. Overview of Internships '!$C$13="Available",'B. Overview of Internships '!$C$14=0,ISNUMBER('B. Overview of Internships '!$C$14)),"Not Applicable",IF('B. Overview of Internships '!$C$13="Not Available","Not Available","")))</f>
        <v/>
      </c>
      <c r="AY19" s="103" t="str">
        <f>IF(AC19="Not Applicable","Not Applicable", IF(AND('B. Overview of Internships '!$C$13="Available",'B. Overview of Internships '!$C$14&gt;0,AH18=""),"Not Available",IF(AND('B. Overview of Internships '!$C$13="Available",'B. Overview of Internships '!$C$14=0, ISNUMBER('B. Overview of Internships '!$C$14)),"Not Applicable",IF('B. Overview of Internships '!$C$13="Not Available","Not Available",""))))</f>
        <v/>
      </c>
      <c r="AZ19" s="103" t="str">
        <f>IF(AND(AP18="",AP19="",AP20="",AR18="",AR19="",AR20=""),"No","")</f>
        <v>No</v>
      </c>
      <c r="BA19" s="103" t="str">
        <f>IF(AND(K18="",K19="",K20="",M18="",M19="",M20=""),"No","")</f>
        <v>No</v>
      </c>
    </row>
    <row r="20" spans="1:54" ht="20" customHeight="1" x14ac:dyDescent="0.2">
      <c r="A20" s="207"/>
      <c r="B20" s="258"/>
      <c r="C20" s="261"/>
      <c r="D20" s="310"/>
      <c r="E20" s="304"/>
      <c r="F20" s="241"/>
      <c r="G20" s="242"/>
      <c r="H20" s="146"/>
      <c r="I20" s="147"/>
      <c r="J20" s="96" t="s">
        <v>137</v>
      </c>
      <c r="K20" s="39"/>
      <c r="L20" s="96" t="s">
        <v>137</v>
      </c>
      <c r="M20" s="39"/>
      <c r="N20" s="96" t="s">
        <v>137</v>
      </c>
      <c r="O20" s="101"/>
      <c r="P20" s="109" t="str">
        <f t="shared" si="0"/>
        <v>€</v>
      </c>
      <c r="Q20" s="96" t="s">
        <v>137</v>
      </c>
      <c r="R20" s="39"/>
      <c r="S20" s="96" t="s">
        <v>137</v>
      </c>
      <c r="T20" s="39"/>
      <c r="U20" s="247"/>
      <c r="V20" s="241"/>
      <c r="W20" s="242"/>
      <c r="X20" s="254"/>
      <c r="Y20" s="241"/>
      <c r="Z20" s="242"/>
      <c r="AA20" s="254"/>
      <c r="AB20" s="247"/>
      <c r="AC20" s="241"/>
      <c r="AD20" s="242"/>
      <c r="AE20" s="254"/>
      <c r="AF20" s="241"/>
      <c r="AG20" s="242"/>
      <c r="AH20" s="254"/>
      <c r="AI20" s="245"/>
      <c r="AJ20" s="247"/>
      <c r="AK20" s="245"/>
      <c r="AL20" s="247"/>
      <c r="AM20" s="241"/>
      <c r="AN20" s="242"/>
      <c r="AO20" s="96" t="s">
        <v>137</v>
      </c>
      <c r="AP20" s="39"/>
      <c r="AQ20" s="96" t="s">
        <v>137</v>
      </c>
      <c r="AR20" s="39"/>
      <c r="AT20" s="104" t="str">
        <f>IF(AND(COUNTIF($K20,"&lt;&gt;"),$H19="Yes" ),"Yes","")</f>
        <v/>
      </c>
      <c r="AU20" s="104" t="str">
        <f>IF(AND(COUNTIF($K20,"&lt;&gt;"),$H19="Yes",T20="",R20="" ),"No","")</f>
        <v/>
      </c>
      <c r="AV20" s="104"/>
      <c r="AW20" s="104"/>
      <c r="AX20" s="104" t="str">
        <f>IF(AND('B. Overview of Internships '!$C$13="Available",'B. Overview of Internships '!$C$14&gt;0,AE18=""),"Not Applicable",IF(AND('B. Overview of Internships '!$C$13="Available",'B. Overview of Internships '!$C$14=0,ISNUMBER('B. Overview of Internships '!$C$14)),"Not Applicable",IF('B. Overview of Internships '!$C$13="Not Available","Not Available","")))</f>
        <v/>
      </c>
      <c r="AY20" s="104" t="str">
        <f>IF(AC19="Not Applicable","Not Applicable", IF(AND('B. Overview of Internships '!$C$13="Available",'B. Overview of Internships '!$C$14&gt;0,AH18=""),"Not Applicable",IF(AND('B. Overview of Internships '!$C$13="Available",'B. Overview of Internships '!$C$14=0,ISNUMBER('B. Overview of Internships '!$C$14)),"Not Applicable",IF('B. Overview of Internships '!$C$13="Not Available","Not Available",""))))</f>
        <v/>
      </c>
      <c r="AZ20" s="104"/>
      <c r="BA20" s="104"/>
    </row>
    <row r="21" spans="1:54" ht="20" customHeight="1" x14ac:dyDescent="0.2">
      <c r="A21" s="207"/>
      <c r="B21" s="256">
        <v>15.3</v>
      </c>
      <c r="C21" s="259" t="s">
        <v>195</v>
      </c>
      <c r="D21" s="310"/>
      <c r="E21" s="304" t="s">
        <v>65</v>
      </c>
      <c r="F21" s="262" t="str">
        <f>HYPERLINK("#"&amp;ADDRESS(ROW()+1,COLUMN()),"Click to see dropwdown below")</f>
        <v>Click to see dropwdown below</v>
      </c>
      <c r="G21" s="225"/>
      <c r="H21" s="224" t="str">
        <f>HYPERLINK("#"&amp;ADDRESS(ROW()+1,COLUMN()),"Click to see dropwdown below")</f>
        <v>Click to see dropwdown below</v>
      </c>
      <c r="I21" s="263"/>
      <c r="J21" s="96" t="s">
        <v>135</v>
      </c>
      <c r="K21" s="81"/>
      <c r="L21" s="96" t="s">
        <v>135</v>
      </c>
      <c r="M21" s="97"/>
      <c r="N21" s="96" t="s">
        <v>135</v>
      </c>
      <c r="O21" s="98"/>
      <c r="P21" s="108" t="str">
        <f t="shared" si="0"/>
        <v>€</v>
      </c>
      <c r="Q21" s="96" t="s">
        <v>135</v>
      </c>
      <c r="R21" s="81"/>
      <c r="S21" s="96" t="s">
        <v>135</v>
      </c>
      <c r="T21" s="81"/>
      <c r="U21"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1" s="224" t="str">
        <f>HYPERLINK("#"&amp;ADDRESS(ROW()+1,COLUMN()),"Click to see dropwdown below")</f>
        <v>Click to see dropwdown below</v>
      </c>
      <c r="W21" s="225"/>
      <c r="X21" s="253"/>
      <c r="Y21" s="224" t="str">
        <f>HYPERLINK("#"&amp;ADDRESS(ROW()+1,COLUMN()),"Click to see dropwdown below")</f>
        <v>Click to see dropwdown below</v>
      </c>
      <c r="Z21" s="225"/>
      <c r="AA21" s="253"/>
      <c r="AB21"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1" s="224" t="str">
        <f>HYPERLINK("#"&amp;ADDRESS(ROW()+1,COLUMN()),"Click to see dropwdown below")</f>
        <v>Click to see dropwdown below</v>
      </c>
      <c r="AD21" s="225"/>
      <c r="AE21" s="253"/>
      <c r="AF21" s="224" t="str">
        <f>HYPERLINK("#"&amp;ADDRESS(ROW()+1,COLUMN()),"Click to see dropwdown below")</f>
        <v>Click to see dropwdown below</v>
      </c>
      <c r="AG21" s="225"/>
      <c r="AH21" s="253"/>
      <c r="AI21" s="244" t="str">
        <f>IF(AND('B. Overview of Internships '!$B$13="Available",'B. Overview of Internships '!$B$14=0, ISNUMBER('B. Overview of Internships '!$B$14)),"Percentage not applicable", IF(OR('B. Overview of Internships '!$B$13="Not Available",V22="Not Available",Y22="Not Available"), "Percentage not available", IF(AND('B. Overview of Internships '!$B$13="Available", 'B. Overview of Internships '!$B$14&gt;0, V22= "Available",Y22="Available", ISNUMBER(X21),ISNUMBER(AA21),AA21&lt;=X21), AA21/X21,"Check input")))</f>
        <v>Check input</v>
      </c>
      <c r="AJ21" s="246" t="str">
        <f>IF(OR(AI21="Percentage not available",AND(AI21&gt;=0,ISNUMBER(AI21),AI21&lt;0.5)),"Red",IF(AND(AI21&lt;=0.8,AI21&gt;=0.5,ISNUMBER(AI21)),"Yellow",IF(AND(AI21&gt;0.8,AI21&lt;=1,ISNUMBER(AI21)),"Green",IF(AI21="Percentage not applicable","Gray","Check input"))))</f>
        <v>Check input</v>
      </c>
      <c r="AK21" s="244" t="str">
        <f>IF(OR(AC22="Not Applicable",AF22="Not Applicable",AND('B. Overview of Internships '!$C$13="Available",'B. Overview of Internships '!$C$14=0,ISNUMBER('B. Overview of Internships '!$C$14))),"Percentage not applicable",IF(OR('B. Overview of Internships '!$C$13="Not Available",AC22="Not Available",AF22="Not Available"),"Percentage not available",IF(AND(AF22="Available",AC22="Available",'B. Overview of Internships '!$C$13="Available",'B. Overview of Internships '!$C$14&gt;0,ISNUMBER(AH21),ISNUMBER(AE21),AH21&lt;=AE21),AH21/AE21,"Check input")))</f>
        <v>Check input</v>
      </c>
      <c r="AL21" s="246" t="str">
        <f>IF(OR(AK21="Percentage not available",AND(AK21&gt;=0,ISNUMBER(AK21),AK21&lt;0.5)),"Red",IF(AND(AK21&lt;=0.8,AK21&gt;=0.5,ISNUMBER(AK21)),"Yellow",IF(AND(AK21&gt;0.8,AK21&lt;=1,ISNUMBER(AK21)),"Green",IF(AK21="Percentage not applicable","Gray","Check input"))))</f>
        <v>Check input</v>
      </c>
      <c r="AM21" s="224" t="str">
        <f>HYPERLINK("#"&amp;ADDRESS(ROW()+1,COLUMN()),"Click to see dropwdown below")</f>
        <v>Click to see dropwdown below</v>
      </c>
      <c r="AN21" s="225"/>
      <c r="AO21" s="96" t="s">
        <v>135</v>
      </c>
      <c r="AP21" s="81"/>
      <c r="AQ21" s="96" t="s">
        <v>135</v>
      </c>
      <c r="AR21" s="81"/>
      <c r="AS21" s="90"/>
      <c r="AT21" s="99" t="str">
        <f>IF(AND(COUNTIF($K21,"&lt;&gt;"),$H22="Yes" ),"Yes","")</f>
        <v/>
      </c>
      <c r="AU21" s="99" t="str">
        <f>IF(AND(COUNTIF($K21,"&lt;&gt;"),$H22="Yes",T21="",R21="" ),"No","")</f>
        <v/>
      </c>
      <c r="AV2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1"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1"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1" s="99" t="str">
        <f>IF(AC22="Not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1" s="99" t="s">
        <v>90</v>
      </c>
      <c r="BA21" s="100" t="s">
        <v>90</v>
      </c>
    </row>
    <row r="22" spans="1:54" ht="20" customHeight="1" x14ac:dyDescent="0.2">
      <c r="A22" s="207"/>
      <c r="B22" s="257"/>
      <c r="C22" s="260"/>
      <c r="D22" s="310"/>
      <c r="E22" s="304"/>
      <c r="F22" s="39"/>
      <c r="G22" s="107" t="str">
        <f>HYPERLINK("#"&amp;ADDRESS(ROW(),COLUMN()-1),CHAR(128))</f>
        <v>€</v>
      </c>
      <c r="H22" s="101"/>
      <c r="I22" s="107" t="str">
        <f>HYPERLINK("#"&amp;ADDRESS(ROW(),COLUMN()-1),CHAR(128))</f>
        <v>€</v>
      </c>
      <c r="J22" s="96" t="s">
        <v>136</v>
      </c>
      <c r="K22" s="39"/>
      <c r="L22" s="96" t="s">
        <v>136</v>
      </c>
      <c r="M22" s="39"/>
      <c r="N22" s="96" t="s">
        <v>136</v>
      </c>
      <c r="O22" s="101"/>
      <c r="P22" s="109" t="str">
        <f t="shared" si="0"/>
        <v>€</v>
      </c>
      <c r="Q22" s="96" t="s">
        <v>136</v>
      </c>
      <c r="R22" s="39"/>
      <c r="S22" s="96" t="s">
        <v>136</v>
      </c>
      <c r="T22" s="39"/>
      <c r="U22" s="246"/>
      <c r="V22" s="39"/>
      <c r="W22" s="107" t="str">
        <f>HYPERLINK("#"&amp;ADDRESS(ROW(),COLUMN()-1),CHAR(128))</f>
        <v>€</v>
      </c>
      <c r="X22" s="253"/>
      <c r="Y22" s="102"/>
      <c r="Z22" s="107" t="str">
        <f>HYPERLINK("#"&amp;ADDRESS(ROW(),COLUMN()-1),CHAR(128))</f>
        <v>€</v>
      </c>
      <c r="AA22" s="253"/>
      <c r="AB22" s="246"/>
      <c r="AC22" s="39"/>
      <c r="AD22" s="107" t="str">
        <f>HYPERLINK("#"&amp;ADDRESS(ROW(),COLUMN()-1),CHAR(128))</f>
        <v>€</v>
      </c>
      <c r="AE22" s="253"/>
      <c r="AF22" s="39"/>
      <c r="AG22" s="107" t="str">
        <f>HYPERLINK("#"&amp;ADDRESS(ROW(),COLUMN()-1),CHAR(128))</f>
        <v>€</v>
      </c>
      <c r="AH22" s="253"/>
      <c r="AI22" s="244"/>
      <c r="AJ22" s="246"/>
      <c r="AK22" s="244"/>
      <c r="AL22" s="246"/>
      <c r="AM22" s="39"/>
      <c r="AN22" s="107" t="str">
        <f>HYPERLINK("#"&amp;ADDRESS(ROW(),COLUMN()-1),CHAR(128))</f>
        <v>€</v>
      </c>
      <c r="AO22" s="96" t="s">
        <v>136</v>
      </c>
      <c r="AP22" s="39"/>
      <c r="AQ22" s="96" t="s">
        <v>136</v>
      </c>
      <c r="AR22" s="39"/>
      <c r="AT22" s="103" t="str">
        <f>IF(AND(COUNTIF($K22,"&lt;&gt;"),$H22="Yes" ),"Yes","")</f>
        <v/>
      </c>
      <c r="AU22" s="103" t="str">
        <f>IF(AND(COUNTIF($K22,"&lt;&gt;"),$H22="Yes",T22="",R22="" ),"No","")</f>
        <v/>
      </c>
      <c r="AV22" s="103" t="str">
        <f>IF(AND('B. Overview of Internships '!$B$13="Available",'B. Overview of Internships '!$B$14&gt;0,X21=""),"Not Available",IF(AND('B. Overview of Internships '!$B$13="Available",'B. Overview of Internships '!$B$14=0, ISNUMBER('B. Overview of Internships '!$B$14)),"Not Applicable",IF('B. Overview of Internships '!$B$13="Not Available","Not Available","")))</f>
        <v/>
      </c>
      <c r="AW22" s="103" t="str">
        <f>IF(AND('B. Overview of Internships '!$B$13="Available",'B. Overview of Internships '!$B$14&gt;0,AA21=""),"Not Available",IF(AND('B. Overview of Internships '!$B$13="Available",'B. Overview of Internships '!$B$14=0,ISNUMBER('B. Overview of Internships '!$B$14)),"Not Applicable",IF('B. Overview of Internships '!$B$13="Not Available","Not Available","")))</f>
        <v/>
      </c>
      <c r="AX22" s="103" t="str">
        <f>IF(AND('B. Overview of Internships '!$C$13="Available",'B. Overview of Internships '!$C$14&gt;0, AE21=""),"Not Available",IF(AND('B. Overview of Internships '!$C$13="Available",'B. Overview of Internships '!$C$14=0,ISNUMBER('B. Overview of Internships '!$C$14)),"Not Applicable",IF('B. Overview of Internships '!$C$13="Not Available","Not Available","")))</f>
        <v/>
      </c>
      <c r="AY22" s="103" t="str">
        <f>IF(AC22="Not Applicable","Not Applicable", IF(AND('B. Overview of Internships '!$C$13="Available",'B. Overview of Internships '!$C$14&gt;0,AH21=""),"Not Available",IF(AND('B. Overview of Internships '!$C$13="Available",'B. Overview of Internships '!$C$14=0, ISNUMBER('B. Overview of Internships '!$C$14)),"Not Applicable",IF('B. Overview of Internships '!$C$13="Not Available","Not Available",""))))</f>
        <v/>
      </c>
      <c r="AZ22" s="103" t="str">
        <f>IF(AND(AP21="",AP22="",AP23="",AR21="",AR22="",AR23=""),"No","")</f>
        <v>No</v>
      </c>
      <c r="BA22" s="103" t="str">
        <f>IF(AND(K21="",K22="",K23="",M21="",M22="",M23=""),"No","")</f>
        <v>No</v>
      </c>
    </row>
    <row r="23" spans="1:54" ht="20" customHeight="1" x14ac:dyDescent="0.2">
      <c r="A23" s="208"/>
      <c r="B23" s="258"/>
      <c r="C23" s="261"/>
      <c r="D23" s="311"/>
      <c r="E23" s="304"/>
      <c r="F23" s="241"/>
      <c r="G23" s="242"/>
      <c r="H23" s="146"/>
      <c r="I23" s="147"/>
      <c r="J23" s="96" t="s">
        <v>137</v>
      </c>
      <c r="K23" s="39"/>
      <c r="L23" s="96" t="s">
        <v>137</v>
      </c>
      <c r="M23" s="39"/>
      <c r="N23" s="96" t="s">
        <v>137</v>
      </c>
      <c r="O23" s="101"/>
      <c r="P23" s="109" t="str">
        <f t="shared" si="0"/>
        <v>€</v>
      </c>
      <c r="Q23" s="96" t="s">
        <v>137</v>
      </c>
      <c r="R23" s="39"/>
      <c r="S23" s="96" t="s">
        <v>137</v>
      </c>
      <c r="T23" s="39"/>
      <c r="U23" s="247"/>
      <c r="V23" s="241"/>
      <c r="W23" s="242"/>
      <c r="X23" s="254"/>
      <c r="Y23" s="241"/>
      <c r="Z23" s="242"/>
      <c r="AA23" s="254"/>
      <c r="AB23" s="247"/>
      <c r="AC23" s="241"/>
      <c r="AD23" s="242"/>
      <c r="AE23" s="254"/>
      <c r="AF23" s="241"/>
      <c r="AG23" s="242"/>
      <c r="AH23" s="254"/>
      <c r="AI23" s="245"/>
      <c r="AJ23" s="247"/>
      <c r="AK23" s="245"/>
      <c r="AL23" s="247"/>
      <c r="AM23" s="241"/>
      <c r="AN23" s="242"/>
      <c r="AO23" s="96" t="s">
        <v>137</v>
      </c>
      <c r="AP23" s="39"/>
      <c r="AQ23" s="96" t="s">
        <v>137</v>
      </c>
      <c r="AR23" s="39"/>
      <c r="AT23" s="104" t="str">
        <f>IF(AND(COUNTIF($K23,"&lt;&gt;"),$H22="Yes" ),"Yes","")</f>
        <v/>
      </c>
      <c r="AU23" s="104" t="str">
        <f>IF(AND(COUNTIF($K23,"&lt;&gt;"),$H22="Yes",T23="",R23="" ),"No","")</f>
        <v/>
      </c>
      <c r="AV23" s="104"/>
      <c r="AW23" s="104"/>
      <c r="AX23" s="104" t="str">
        <f>IF(AND('B. Overview of Internships '!$C$13="Available",'B. Overview of Internships '!$C$14&gt;0,AE21=""),"Not Applicable",IF(AND('B. Overview of Internships '!$C$13="Available",'B. Overview of Internships '!$C$14=0,ISNUMBER('B. Overview of Internships '!$C$14)),"Not Applicable",IF('B. Overview of Internships '!$C$13="Not Available","Not Available","")))</f>
        <v/>
      </c>
      <c r="AY23" s="104" t="str">
        <f>IF(AC22="Not Applicable","Not Applicable", IF(AND('B. Overview of Internships '!$C$13="Available",'B. Overview of Internships '!$C$14&gt;0,AH21=""),"Not Applicable",IF(AND('B. Overview of Internships '!$C$13="Available",'B. Overview of Internships '!$C$14=0,ISNUMBER('B. Overview of Internships '!$C$14)),"Not Applicable",IF('B. Overview of Internships '!$C$13="Not Available","Not Available",""))))</f>
        <v/>
      </c>
      <c r="AZ23" s="104"/>
      <c r="BA23" s="104"/>
    </row>
    <row r="24" spans="1:54" s="94" customFormat="1" ht="25.5" customHeight="1" x14ac:dyDescent="0.2">
      <c r="A24" s="22"/>
      <c r="B24" s="4"/>
      <c r="C24" s="23"/>
      <c r="D24" s="4"/>
      <c r="E24" s="5"/>
      <c r="F24" s="5"/>
      <c r="G24" s="12"/>
      <c r="H24" s="4"/>
      <c r="I24" s="6"/>
      <c r="J24" s="4"/>
      <c r="K24" s="4"/>
      <c r="L24" s="4"/>
      <c r="M24" s="4"/>
      <c r="N24" s="4"/>
      <c r="O24" s="4"/>
      <c r="P24" s="6"/>
      <c r="Q24" s="4"/>
      <c r="R24" s="5"/>
      <c r="S24" s="4"/>
      <c r="T24" s="5"/>
      <c r="U24" s="5"/>
      <c r="V24" s="5"/>
      <c r="W24" s="12"/>
      <c r="X24" s="5"/>
      <c r="Y24" s="5"/>
      <c r="Z24" s="12"/>
      <c r="AA24" s="5"/>
      <c r="AB24" s="5"/>
      <c r="AC24" s="5"/>
      <c r="AD24" s="12"/>
      <c r="AE24" s="5"/>
      <c r="AF24" s="5"/>
      <c r="AG24" s="12"/>
      <c r="AH24" s="5"/>
      <c r="AI24" s="5"/>
      <c r="AJ24" s="5"/>
      <c r="AK24" s="5"/>
      <c r="AL24" s="5"/>
      <c r="AM24" s="5"/>
      <c r="AN24" s="12"/>
      <c r="AO24" s="4"/>
      <c r="AP24" s="5"/>
      <c r="AQ24" s="4"/>
      <c r="AR24" s="5"/>
      <c r="AT24" s="95"/>
      <c r="AU24" s="95"/>
      <c r="AV24" s="95"/>
      <c r="AW24" s="95"/>
      <c r="AX24" s="95"/>
      <c r="AY24" s="95"/>
      <c r="AZ24" s="95"/>
      <c r="BA24" s="95"/>
      <c r="BB24" s="95"/>
    </row>
    <row r="25" spans="1:54" ht="20" customHeight="1" x14ac:dyDescent="0.2">
      <c r="A25" s="206" t="s">
        <v>76</v>
      </c>
      <c r="B25" s="256">
        <v>16</v>
      </c>
      <c r="C25" s="259" t="s">
        <v>197</v>
      </c>
      <c r="D25" s="309" t="s">
        <v>44</v>
      </c>
      <c r="E25" s="206" t="s">
        <v>47</v>
      </c>
      <c r="F25" s="262" t="str">
        <f>HYPERLINK("#"&amp;ADDRESS(ROW()+1,COLUMN()),"Click to see dropwdown below")</f>
        <v>Click to see dropwdown below</v>
      </c>
      <c r="G25" s="225"/>
      <c r="H25" s="224" t="str">
        <f>HYPERLINK("#"&amp;ADDRESS(ROW()+1,COLUMN()),"Click to see dropwdown below")</f>
        <v>Click to see dropwdown below</v>
      </c>
      <c r="I25" s="263"/>
      <c r="J25" s="96" t="s">
        <v>135</v>
      </c>
      <c r="K25" s="81"/>
      <c r="L25" s="96" t="s">
        <v>135</v>
      </c>
      <c r="M25" s="97"/>
      <c r="N25" s="96" t="s">
        <v>135</v>
      </c>
      <c r="O25" s="98"/>
      <c r="P25" s="108" t="str">
        <f>HYPERLINK("#"&amp;ADDRESS(ROW(),COLUMN()-1),CHAR(128))</f>
        <v>€</v>
      </c>
      <c r="Q25" s="96" t="s">
        <v>135</v>
      </c>
      <c r="R25" s="81"/>
      <c r="S25" s="96" t="s">
        <v>135</v>
      </c>
      <c r="T25" s="81"/>
      <c r="U25" s="246" t="str">
        <f>IF(AND('B. Overview of Internships '!$B$13="Available",'B. Overview of Internships '!$B$14&gt;0),'B. Overview of Internships '!$B$14,IF('B. Overview of Internships '!$B$13="Not Available",'B. Overview of Internships '!$G$14,IF(AND('B. Overview of Internships '!$B$13="Available",'B. Overview of Internships '!$B$14=0,ISNUMBER('B. Overview of Internships '!$B$14)),'B. Overview of Internships '!$G$15,"value yet to be entered")))</f>
        <v>value yet to be entered</v>
      </c>
      <c r="V25" s="224" t="str">
        <f>HYPERLINK("#"&amp;ADDRESS(ROW()+1,COLUMN()),"Click to see dropwdown below")</f>
        <v>Click to see dropwdown below</v>
      </c>
      <c r="W25" s="225"/>
      <c r="X25" s="253"/>
      <c r="Y25" s="224" t="str">
        <f>HYPERLINK("#"&amp;ADDRESS(ROW()+1,COLUMN()),"Click to see dropwdown below")</f>
        <v>Click to see dropwdown below</v>
      </c>
      <c r="Z25" s="225"/>
      <c r="AA25" s="253"/>
      <c r="AB25" s="246" t="str">
        <f>IF(AND('B. Overview of Internships '!$C$13="Available",'B. Overview of Internships '!$C$14&gt;0),'B. Overview of Internships '!$C$14,IF('B. Overview of Internships '!$C$13="Not Available",'B. Overview of Internships '!$H$14,IF(AND('B. Overview of Internships '!$C$13="Available",'B. Overview of Internships '!$C$14=0,ISNUMBER('B. Overview of Internships '!$C$14)),'B. Overview of Internships '!$H$15,"value yet to be entered")))</f>
        <v>value yet to be entered</v>
      </c>
      <c r="AC25" s="224" t="str">
        <f>HYPERLINK("#"&amp;ADDRESS(ROW()+1,COLUMN()),"Click to see dropwdown below")</f>
        <v>Click to see dropwdown below</v>
      </c>
      <c r="AD25" s="225"/>
      <c r="AE25" s="253"/>
      <c r="AF25" s="224" t="str">
        <f>HYPERLINK("#"&amp;ADDRESS(ROW()+1,COLUMN()),"Click to see dropwdown below")</f>
        <v>Click to see dropwdown below</v>
      </c>
      <c r="AG25" s="225"/>
      <c r="AH25" s="253"/>
      <c r="AI25" s="244" t="str">
        <f>IF(AND('B. Overview of Internships '!$B$13="Available",'B. Overview of Internships '!$B$14=0, ISNUMBER('B. Overview of Internships '!$B$14)),"Percentage not applicable", IF(OR('B. Overview of Internships '!$B$13="Not Available",V26="Not Available",Y26="Not Available"), "Percentage not available", IF(AND('B. Overview of Internships '!$B$13="Available", 'B. Overview of Internships '!$B$14&gt;0, V26= "Available",Y26="Available", ISNUMBER(X25),ISNUMBER(AA25),AA25&lt;=X25), AA25/X25,"Check input")))</f>
        <v>Check input</v>
      </c>
      <c r="AJ25" s="246" t="str">
        <f>IF(OR(AI25="Percentage not available",AND(AI25&gt;=0,ISNUMBER(AI25),AI25&lt;0.5)),"Red",IF(AND(AI25&lt;=0.8,AI25&gt;=0.5,ISNUMBER(AI25)),"Yellow",IF(AND(AI25&gt;0.8,AI25&lt;=1,ISNUMBER(AI25)),"Green",IF(AI25="Percentage not applicable","Gray","Check input"))))</f>
        <v>Check input</v>
      </c>
      <c r="AK25" s="244" t="str">
        <f>IF(OR(AC26="Not Applicable",AF26="Not Applicable",AND('B. Overview of Internships '!$C$13="Available",'B. Overview of Internships '!$C$14=0,ISNUMBER('B. Overview of Internships '!$C$14))),"Percentage not applicable",IF(OR('B. Overview of Internships '!$C$13="Not Available",AC26="Not Available",AF26="Not Available"),"Percentage not available",IF(AND(AF26="Available",AC26="Available",'B. Overview of Internships '!$C$13="Available",'B. Overview of Internships '!$C$14&gt;0,ISNUMBER(AH25),ISNUMBER(AE25),AH25&lt;=AE25),AH25/AE25,"Check input")))</f>
        <v>Check input</v>
      </c>
      <c r="AL25" s="246" t="str">
        <f>IF(OR(AK25="Percentage not available",AND(AK25&gt;=0,ISNUMBER(AK25),AK25&lt;0.5)),"Red",IF(AND(AK25&lt;=0.8,AK25&gt;=0.5,ISNUMBER(AK25)),"Yellow",IF(AND(AK25&gt;0.8,AK25&lt;=1,ISNUMBER(AK25)),"Green",IF(AK25="Percentage not applicable","Gray","Check input"))))</f>
        <v>Check input</v>
      </c>
      <c r="AM25" s="224" t="str">
        <f>HYPERLINK("#"&amp;ADDRESS(ROW()+1,COLUMN()),"Click to see dropwdown below")</f>
        <v>Click to see dropwdown below</v>
      </c>
      <c r="AN25" s="225"/>
      <c r="AO25" s="96" t="s">
        <v>135</v>
      </c>
      <c r="AP25" s="81"/>
      <c r="AQ25" s="96" t="s">
        <v>135</v>
      </c>
      <c r="AR25" s="81"/>
      <c r="AS25" s="90"/>
      <c r="AT25" s="99" t="str">
        <f>IF(AND(COUNTIF($K25,"&lt;&gt;"),$H26="Yes" ),"Yes","")</f>
        <v/>
      </c>
      <c r="AU25" s="99" t="str">
        <f>IF(AND(COUNTIF($K25,"&lt;&gt;"),$H26="Yes",T25="",R25="" ),"No","")</f>
        <v/>
      </c>
      <c r="AV25"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W25" s="99" t="str">
        <f>IF(AND('B. Overview of Internships '!$B$13="Available",'B. Overview of Internships '!$B$14&gt;0),"Available",IF(AND('B. Overview of Internships '!$B$13="Available",'B. Overview of Internships '!$B$14=0, ISNUMBER('B. Overview of Internships '!$B$14)),"Not Applicable",IF('B. Overview of Internships '!$B$13="Not Available","Not Available","")))</f>
        <v/>
      </c>
      <c r="AX25" s="99" t="str">
        <f>IF(AND('B. Overview of Internships '!$C$13="Available",'B. Overview of Internships '!$C$14&gt;0),"Available",IF(AND('B. Overview of Internships '!$C$13="Available",'B. Overview of Internships '!$C$14=0,ISNUMBER('B. Overview of Internships '!$C$14)),"Not Applicable",IF('B. Overview of Internships '!$C$13="Not Available","Not Available","")))</f>
        <v/>
      </c>
      <c r="AY25" s="99" t="str">
        <f>IF(AC26="Not Applicable","Not Applicable", IF(AND('B. Overview of Internships '!$C$13="Available",'B. Overview of Internships '!$C$14&gt;0),"Available",IF(AND('B. Overview of Internships '!$C$13="Available",'B. Overview of Internships '!$C$14=0, ISNUMBER('B. Overview of Internships '!$C$14)),"Not Applicable",IF('B. Overview of Internships '!$C$13="Not Available","Not Available",""))))</f>
        <v/>
      </c>
      <c r="AZ25" s="99" t="s">
        <v>90</v>
      </c>
      <c r="BA25" s="100" t="s">
        <v>90</v>
      </c>
    </row>
    <row r="26" spans="1:54" ht="20" customHeight="1" x14ac:dyDescent="0.2">
      <c r="A26" s="207"/>
      <c r="B26" s="257"/>
      <c r="C26" s="260"/>
      <c r="D26" s="310"/>
      <c r="E26" s="207"/>
      <c r="F26" s="39"/>
      <c r="G26" s="107" t="str">
        <f>HYPERLINK("#"&amp;ADDRESS(ROW(),COLUMN()-1),CHAR(128))</f>
        <v>€</v>
      </c>
      <c r="H26" s="101"/>
      <c r="I26" s="107" t="str">
        <f>HYPERLINK("#"&amp;ADDRESS(ROW(),COLUMN()-1),CHAR(128))</f>
        <v>€</v>
      </c>
      <c r="J26" s="96" t="s">
        <v>136</v>
      </c>
      <c r="K26" s="39"/>
      <c r="L26" s="96" t="s">
        <v>136</v>
      </c>
      <c r="M26" s="39"/>
      <c r="N26" s="96" t="s">
        <v>136</v>
      </c>
      <c r="O26" s="101"/>
      <c r="P26" s="109" t="str">
        <f>HYPERLINK("#"&amp;ADDRESS(ROW(),COLUMN()-1),CHAR(128))</f>
        <v>€</v>
      </c>
      <c r="Q26" s="96" t="s">
        <v>136</v>
      </c>
      <c r="R26" s="39"/>
      <c r="S26" s="96" t="s">
        <v>136</v>
      </c>
      <c r="T26" s="39"/>
      <c r="U26" s="246"/>
      <c r="V26" s="39"/>
      <c r="W26" s="107" t="str">
        <f>HYPERLINK("#"&amp;ADDRESS(ROW(),COLUMN()-1),CHAR(128))</f>
        <v>€</v>
      </c>
      <c r="X26" s="253"/>
      <c r="Y26" s="102"/>
      <c r="Z26" s="107" t="str">
        <f>HYPERLINK("#"&amp;ADDRESS(ROW(),COLUMN()-1),CHAR(128))</f>
        <v>€</v>
      </c>
      <c r="AA26" s="253"/>
      <c r="AB26" s="246"/>
      <c r="AC26" s="39"/>
      <c r="AD26" s="107" t="str">
        <f>HYPERLINK("#"&amp;ADDRESS(ROW(),COLUMN()-1),CHAR(128))</f>
        <v>€</v>
      </c>
      <c r="AE26" s="253"/>
      <c r="AF26" s="39"/>
      <c r="AG26" s="107" t="str">
        <f>HYPERLINK("#"&amp;ADDRESS(ROW(),COLUMN()-1),CHAR(128))</f>
        <v>€</v>
      </c>
      <c r="AH26" s="253"/>
      <c r="AI26" s="244"/>
      <c r="AJ26" s="246"/>
      <c r="AK26" s="244"/>
      <c r="AL26" s="246"/>
      <c r="AM26" s="39"/>
      <c r="AN26" s="107" t="str">
        <f>HYPERLINK("#"&amp;ADDRESS(ROW(),COLUMN()-1),CHAR(128))</f>
        <v>€</v>
      </c>
      <c r="AO26" s="96" t="s">
        <v>136</v>
      </c>
      <c r="AP26" s="39"/>
      <c r="AQ26" s="96" t="s">
        <v>136</v>
      </c>
      <c r="AR26" s="39"/>
      <c r="AT26" s="103" t="str">
        <f>IF(AND(COUNTIF($K26,"&lt;&gt;"),$H26="Yes" ),"Yes","")</f>
        <v/>
      </c>
      <c r="AU26" s="103" t="str">
        <f>IF(AND(COUNTIF($K26,"&lt;&gt;"),$H26="Yes",T26="",R26="" ),"No","")</f>
        <v/>
      </c>
      <c r="AV26" s="103" t="str">
        <f>IF(AND('B. Overview of Internships '!$B$13="Available",'B. Overview of Internships '!$B$14&gt;0,X25=""),"Not Available",IF(AND('B. Overview of Internships '!$B$13="Available",'B. Overview of Internships '!$B$14=0, ISNUMBER('B. Overview of Internships '!$B$14)),"Not Applicable",IF('B. Overview of Internships '!$B$13="Not Available","Not Available","")))</f>
        <v/>
      </c>
      <c r="AW26" s="103" t="str">
        <f>IF(AND('B. Overview of Internships '!$B$13="Available",'B. Overview of Internships '!$B$14&gt;0,AA25=""),"Not Available",IF(AND('B. Overview of Internships '!$B$13="Available",'B. Overview of Internships '!$B$14=0,ISNUMBER('B. Overview of Internships '!$B$14)),"Not Applicable",IF('B. Overview of Internships '!$B$13="Not Available","Not Available","")))</f>
        <v/>
      </c>
      <c r="AX26" s="103" t="str">
        <f>IF(AND('B. Overview of Internships '!$C$13="Available",'B. Overview of Internships '!$C$14&gt;0, AE25=""),"Not Available",IF(AND('B. Overview of Internships '!$C$13="Available",'B. Overview of Internships '!$C$14=0,ISNUMBER('B. Overview of Internships '!$C$14)),"Not Applicable",IF('B. Overview of Internships '!$C$13="Not Available","Not Available","")))</f>
        <v/>
      </c>
      <c r="AY26" s="103" t="str">
        <f>IF(AC26="Not Applicable","Not Applicable", IF(AND('B. Overview of Internships '!$C$13="Available",'B. Overview of Internships '!$C$14&gt;0,AH25=""),"Not Available",IF(AND('B. Overview of Internships '!$C$13="Available",'B. Overview of Internships '!$C$14=0, ISNUMBER('B. Overview of Internships '!$C$14)),"Not Applicable",IF('B. Overview of Internships '!$C$13="Not Available","Not Available",""))))</f>
        <v/>
      </c>
      <c r="AZ26" s="103" t="str">
        <f>IF(AND(AP25="",AP26="",AP27="",AR25="",AR26="",AR27=""),"No","")</f>
        <v>No</v>
      </c>
      <c r="BA26" s="103" t="str">
        <f>IF(AND(K25="",K26="",K27="",M25="",M26="",M27=""),"No","")</f>
        <v>No</v>
      </c>
    </row>
    <row r="27" spans="1:54" ht="20" customHeight="1" x14ac:dyDescent="0.2">
      <c r="A27" s="208"/>
      <c r="B27" s="258"/>
      <c r="C27" s="261"/>
      <c r="D27" s="311"/>
      <c r="E27" s="208"/>
      <c r="F27" s="241"/>
      <c r="G27" s="242"/>
      <c r="H27" s="146"/>
      <c r="I27" s="147"/>
      <c r="J27" s="96" t="s">
        <v>137</v>
      </c>
      <c r="K27" s="39"/>
      <c r="L27" s="96" t="s">
        <v>137</v>
      </c>
      <c r="M27" s="39"/>
      <c r="N27" s="96" t="s">
        <v>137</v>
      </c>
      <c r="O27" s="101"/>
      <c r="P27" s="109" t="str">
        <f>HYPERLINK("#"&amp;ADDRESS(ROW(),COLUMN()-1),CHAR(128))</f>
        <v>€</v>
      </c>
      <c r="Q27" s="96" t="s">
        <v>137</v>
      </c>
      <c r="R27" s="39"/>
      <c r="S27" s="96" t="s">
        <v>137</v>
      </c>
      <c r="T27" s="39"/>
      <c r="U27" s="247"/>
      <c r="V27" s="241"/>
      <c r="W27" s="242"/>
      <c r="X27" s="254"/>
      <c r="Y27" s="241"/>
      <c r="Z27" s="242"/>
      <c r="AA27" s="254"/>
      <c r="AB27" s="247"/>
      <c r="AC27" s="241"/>
      <c r="AD27" s="242"/>
      <c r="AE27" s="254"/>
      <c r="AF27" s="241"/>
      <c r="AG27" s="242"/>
      <c r="AH27" s="254"/>
      <c r="AI27" s="245"/>
      <c r="AJ27" s="247"/>
      <c r="AK27" s="245"/>
      <c r="AL27" s="247"/>
      <c r="AM27" s="241"/>
      <c r="AN27" s="242"/>
      <c r="AO27" s="96" t="s">
        <v>137</v>
      </c>
      <c r="AP27" s="39"/>
      <c r="AQ27" s="96" t="s">
        <v>137</v>
      </c>
      <c r="AR27" s="39"/>
      <c r="AT27" s="104" t="str">
        <f>IF(AND(COUNTIF($K27,"&lt;&gt;"),$H26="Yes" ),"Yes","")</f>
        <v/>
      </c>
      <c r="AU27" s="104" t="str">
        <f>IF(AND(COUNTIF($K27,"&lt;&gt;"),$H26="Yes",T27="",R27="" ),"No","")</f>
        <v/>
      </c>
      <c r="AV27" s="104"/>
      <c r="AW27" s="104"/>
      <c r="AX27" s="104" t="str">
        <f>IF(AND('B. Overview of Internships '!$C$13="Available",'B. Overview of Internships '!$C$14&gt;0,AE25=""),"Not Applicable",IF(AND('B. Overview of Internships '!$C$13="Available",'B. Overview of Internships '!$C$14=0,ISNUMBER('B. Overview of Internships '!$C$14)),"Not Applicable",IF('B. Overview of Internships '!$C$13="Not Available","Not Available","")))</f>
        <v/>
      </c>
      <c r="AY27" s="104" t="str">
        <f>IF(AC26="Not Applicable","Not Applicable", IF(AND('B. Overview of Internships '!$C$13="Available",'B. Overview of Internships '!$C$14&gt;0,AH25=""),"Not Applicable",IF(AND('B. Overview of Internships '!$C$13="Available",'B. Overview of Internships '!$C$14=0,ISNUMBER('B. Overview of Internships '!$C$14)),"Not Applicable",IF('B. Overview of Internships '!$C$13="Not Available","Not Available",""))))</f>
        <v/>
      </c>
      <c r="AZ27" s="104"/>
      <c r="BA27" s="104"/>
    </row>
    <row r="28" spans="1:54" x14ac:dyDescent="0.2">
      <c r="AT28" s="77"/>
      <c r="AU28" s="77"/>
      <c r="AV28" s="77"/>
      <c r="AW28" s="77"/>
      <c r="AX28" s="77"/>
      <c r="AY28" s="77"/>
      <c r="AZ28" s="77"/>
      <c r="BA28" s="77"/>
      <c r="BB28" s="77"/>
    </row>
    <row r="29" spans="1:54" ht="24.5" customHeight="1" x14ac:dyDescent="0.2">
      <c r="A29" s="315" t="s">
        <v>332</v>
      </c>
      <c r="B29" s="316"/>
      <c r="C29" s="316"/>
      <c r="D29" s="316"/>
      <c r="E29" s="316"/>
      <c r="F29" s="316"/>
      <c r="G29" s="317"/>
      <c r="AT29" s="77"/>
      <c r="AU29" s="77"/>
      <c r="AV29" s="77"/>
      <c r="AW29" s="77"/>
      <c r="AX29" s="77"/>
      <c r="AY29" s="77"/>
      <c r="AZ29" s="77"/>
      <c r="BA29" s="77"/>
      <c r="BB29" s="77"/>
    </row>
    <row r="30" spans="1:54" ht="107.5" customHeight="1" x14ac:dyDescent="0.2">
      <c r="A30" s="312"/>
      <c r="B30" s="313"/>
      <c r="C30" s="313"/>
      <c r="D30" s="313"/>
      <c r="E30" s="313"/>
      <c r="F30" s="313"/>
      <c r="G30" s="314"/>
    </row>
    <row r="32" spans="1:54" ht="40.25" customHeight="1" x14ac:dyDescent="0.2">
      <c r="A32" s="115" t="s">
        <v>193</v>
      </c>
      <c r="B32" s="89"/>
      <c r="C32" s="89"/>
      <c r="D32" s="89"/>
      <c r="E32" s="89"/>
      <c r="F32" s="89"/>
      <c r="G32" s="19"/>
      <c r="H32" s="89"/>
      <c r="I32" s="19"/>
      <c r="J32" s="89"/>
      <c r="K32" s="89"/>
      <c r="L32" s="89"/>
      <c r="M32" s="89"/>
      <c r="N32" s="89"/>
      <c r="O32" s="89"/>
      <c r="P32" s="19"/>
      <c r="Q32" s="89"/>
      <c r="R32" s="89"/>
      <c r="S32" s="89"/>
      <c r="T32" s="89"/>
      <c r="U32" s="89"/>
      <c r="V32" s="89"/>
      <c r="W32" s="19"/>
      <c r="X32" s="89"/>
      <c r="Y32" s="89"/>
      <c r="Z32" s="19"/>
      <c r="AA32" s="89"/>
      <c r="AB32" s="89"/>
      <c r="AC32" s="89"/>
      <c r="AD32" s="19"/>
      <c r="AE32" s="89"/>
      <c r="AF32" s="89"/>
      <c r="AG32" s="19"/>
      <c r="AH32" s="89"/>
      <c r="AI32" s="89"/>
      <c r="AJ32" s="89"/>
      <c r="AK32" s="89"/>
      <c r="AL32" s="89"/>
      <c r="AM32" s="89"/>
      <c r="AN32" s="19"/>
      <c r="AO32" s="89"/>
      <c r="AP32" s="89"/>
      <c r="AQ32" s="89"/>
      <c r="AR32" s="89"/>
    </row>
  </sheetData>
  <mergeCells count="183">
    <mergeCell ref="A9:C9"/>
    <mergeCell ref="AF9:AG9"/>
    <mergeCell ref="AM9:AN9"/>
    <mergeCell ref="AO9:AP9"/>
    <mergeCell ref="AQ9:AR9"/>
    <mergeCell ref="A25:A27"/>
    <mergeCell ref="A11:A13"/>
    <mergeCell ref="A15:A23"/>
    <mergeCell ref="Y25:Z25"/>
    <mergeCell ref="AA25:AA27"/>
    <mergeCell ref="AB25:AB27"/>
    <mergeCell ref="AC25:AD25"/>
    <mergeCell ref="AE25:AE27"/>
    <mergeCell ref="AF25:AG25"/>
    <mergeCell ref="AM23:AN23"/>
    <mergeCell ref="D25:D27"/>
    <mergeCell ref="E25:E27"/>
    <mergeCell ref="B25:B27"/>
    <mergeCell ref="C25:C27"/>
    <mergeCell ref="F25:G25"/>
    <mergeCell ref="H13:I13"/>
    <mergeCell ref="V13:W13"/>
    <mergeCell ref="Y13:Z13"/>
    <mergeCell ref="AC13:AD13"/>
    <mergeCell ref="E11:E13"/>
    <mergeCell ref="A30:G30"/>
    <mergeCell ref="A29:G29"/>
    <mergeCell ref="B15:B17"/>
    <mergeCell ref="C15:C17"/>
    <mergeCell ref="F27:G27"/>
    <mergeCell ref="H27:I27"/>
    <mergeCell ref="V27:W27"/>
    <mergeCell ref="Y27:Z27"/>
    <mergeCell ref="F15:G15"/>
    <mergeCell ref="H15:I15"/>
    <mergeCell ref="B11:B13"/>
    <mergeCell ref="C11:C13"/>
    <mergeCell ref="F11:G11"/>
    <mergeCell ref="H11:I11"/>
    <mergeCell ref="U11:U13"/>
    <mergeCell ref="V11:W11"/>
    <mergeCell ref="X11:X13"/>
    <mergeCell ref="D15:D23"/>
    <mergeCell ref="E15:E17"/>
    <mergeCell ref="B21:B23"/>
    <mergeCell ref="C21:C23"/>
    <mergeCell ref="E18:E20"/>
    <mergeCell ref="B18:B20"/>
    <mergeCell ref="E21:E23"/>
    <mergeCell ref="U25:U27"/>
    <mergeCell ref="V25:W25"/>
    <mergeCell ref="X25:X27"/>
    <mergeCell ref="AI21:AI23"/>
    <mergeCell ref="H23:I23"/>
    <mergeCell ref="V23:W23"/>
    <mergeCell ref="Y23:Z23"/>
    <mergeCell ref="AA21:AA23"/>
    <mergeCell ref="AB21:AB23"/>
    <mergeCell ref="H25:I25"/>
    <mergeCell ref="Y21:Z21"/>
    <mergeCell ref="F21:G21"/>
    <mergeCell ref="H21:I21"/>
    <mergeCell ref="U21:U23"/>
    <mergeCell ref="V21:W21"/>
    <mergeCell ref="X21:X23"/>
    <mergeCell ref="AL21:AL23"/>
    <mergeCell ref="AM21:AN21"/>
    <mergeCell ref="AC23:AD23"/>
    <mergeCell ref="AC21:AD21"/>
    <mergeCell ref="AE21:AE23"/>
    <mergeCell ref="AL25:AL27"/>
    <mergeCell ref="AM25:AN25"/>
    <mergeCell ref="AM27:AN27"/>
    <mergeCell ref="AM20:AN20"/>
    <mergeCell ref="AK18:AK20"/>
    <mergeCell ref="AL18:AL20"/>
    <mergeCell ref="AM18:AN18"/>
    <mergeCell ref="AI25:AI27"/>
    <mergeCell ref="AF21:AG21"/>
    <mergeCell ref="AH21:AH23"/>
    <mergeCell ref="AF23:AG23"/>
    <mergeCell ref="AH18:AH20"/>
    <mergeCell ref="AI18:AI20"/>
    <mergeCell ref="AC27:AD27"/>
    <mergeCell ref="AF27:AG27"/>
    <mergeCell ref="AH25:AH27"/>
    <mergeCell ref="AB18:AB20"/>
    <mergeCell ref="F18:G18"/>
    <mergeCell ref="Y18:Z18"/>
    <mergeCell ref="AA18:AA20"/>
    <mergeCell ref="U18:U20"/>
    <mergeCell ref="V18:W18"/>
    <mergeCell ref="X18:X20"/>
    <mergeCell ref="AK21:AK23"/>
    <mergeCell ref="AJ25:AJ27"/>
    <mergeCell ref="AK25:AK27"/>
    <mergeCell ref="AC18:AD18"/>
    <mergeCell ref="AE18:AE20"/>
    <mergeCell ref="AF18:AG18"/>
    <mergeCell ref="F23:G23"/>
    <mergeCell ref="AJ21:AJ23"/>
    <mergeCell ref="H18:I18"/>
    <mergeCell ref="AK15:AK17"/>
    <mergeCell ref="AL15:AL17"/>
    <mergeCell ref="AM15:AN15"/>
    <mergeCell ref="F17:G17"/>
    <mergeCell ref="H17:I17"/>
    <mergeCell ref="V17:W17"/>
    <mergeCell ref="Y17:Z17"/>
    <mergeCell ref="AC17:AD17"/>
    <mergeCell ref="AF17:AG17"/>
    <mergeCell ref="AM17:AN17"/>
    <mergeCell ref="AC15:AD15"/>
    <mergeCell ref="AE15:AE17"/>
    <mergeCell ref="AF15:AG15"/>
    <mergeCell ref="AH15:AH17"/>
    <mergeCell ref="AI15:AI17"/>
    <mergeCell ref="AJ15:AJ17"/>
    <mergeCell ref="U15:U17"/>
    <mergeCell ref="V15:W15"/>
    <mergeCell ref="X15:X17"/>
    <mergeCell ref="Y15:Z15"/>
    <mergeCell ref="AA15:AA17"/>
    <mergeCell ref="AB15:AB17"/>
    <mergeCell ref="C18:C20"/>
    <mergeCell ref="D11:D13"/>
    <mergeCell ref="F13:G13"/>
    <mergeCell ref="F9:G9"/>
    <mergeCell ref="H9:I9"/>
    <mergeCell ref="AF13:AG13"/>
    <mergeCell ref="AH11:AH13"/>
    <mergeCell ref="AI11:AI13"/>
    <mergeCell ref="AJ11:AJ13"/>
    <mergeCell ref="J9:K9"/>
    <mergeCell ref="L9:M9"/>
    <mergeCell ref="N9:P9"/>
    <mergeCell ref="Q9:R9"/>
    <mergeCell ref="S9:T9"/>
    <mergeCell ref="V9:W9"/>
    <mergeCell ref="Y9:Z9"/>
    <mergeCell ref="AC9:AD9"/>
    <mergeCell ref="AJ18:AJ20"/>
    <mergeCell ref="F20:G20"/>
    <mergeCell ref="H20:I20"/>
    <mergeCell ref="V20:W20"/>
    <mergeCell ref="Y20:Z20"/>
    <mergeCell ref="AC20:AD20"/>
    <mergeCell ref="AF20:AG20"/>
    <mergeCell ref="AK11:AK13"/>
    <mergeCell ref="AL11:AL13"/>
    <mergeCell ref="AM11:AN11"/>
    <mergeCell ref="AM13:AN13"/>
    <mergeCell ref="Y11:Z11"/>
    <mergeCell ref="AA11:AA13"/>
    <mergeCell ref="AB11:AB13"/>
    <mergeCell ref="AC11:AD11"/>
    <mergeCell ref="AE11:AE13"/>
    <mergeCell ref="AF11:AG11"/>
    <mergeCell ref="AM6:AR7"/>
    <mergeCell ref="U7:AA7"/>
    <mergeCell ref="AB7:AH7"/>
    <mergeCell ref="AI7:AJ7"/>
    <mergeCell ref="AK7:AL7"/>
    <mergeCell ref="J8:M8"/>
    <mergeCell ref="N8:P8"/>
    <mergeCell ref="Q8:T8"/>
    <mergeCell ref="F6:G7"/>
    <mergeCell ref="H6:M7"/>
    <mergeCell ref="AO8:AR8"/>
    <mergeCell ref="V8:W8"/>
    <mergeCell ref="Y8:Z8"/>
    <mergeCell ref="AC8:AD8"/>
    <mergeCell ref="AF8:AG8"/>
    <mergeCell ref="AM8:AN8"/>
    <mergeCell ref="A4:E4"/>
    <mergeCell ref="A2:E2"/>
    <mergeCell ref="D6:E7"/>
    <mergeCell ref="F8:G8"/>
    <mergeCell ref="H8:I8"/>
    <mergeCell ref="A6:C8"/>
    <mergeCell ref="N6:T7"/>
    <mergeCell ref="U6:AH6"/>
    <mergeCell ref="AI6:AL6"/>
  </mergeCells>
  <conditionalFormatting sqref="AJ11">
    <cfRule type="cellIs" dxfId="227" priority="48" operator="equal">
      <formula>"Green"</formula>
    </cfRule>
    <cfRule type="cellIs" dxfId="226" priority="49" operator="equal">
      <formula>"Yellow"</formula>
    </cfRule>
    <cfRule type="cellIs" dxfId="225" priority="50" operator="equal">
      <formula>"Red"</formula>
    </cfRule>
  </conditionalFormatting>
  <conditionalFormatting sqref="AJ11:AJ13">
    <cfRule type="containsText" dxfId="224" priority="46" operator="containsText" text="Check input">
      <formula>NOT(ISERROR(SEARCH("Check input",AJ11)))</formula>
    </cfRule>
    <cfRule type="cellIs" dxfId="223" priority="47" operator="equal">
      <formula>"Gray"</formula>
    </cfRule>
  </conditionalFormatting>
  <conditionalFormatting sqref="AJ15">
    <cfRule type="cellIs" dxfId="222" priority="38" operator="equal">
      <formula>"Green"</formula>
    </cfRule>
    <cfRule type="cellIs" dxfId="221" priority="40" operator="equal">
      <formula>"Red"</formula>
    </cfRule>
    <cfRule type="cellIs" dxfId="220" priority="39" operator="equal">
      <formula>"Yellow"</formula>
    </cfRule>
  </conditionalFormatting>
  <conditionalFormatting sqref="AJ15:AJ23">
    <cfRule type="cellIs" dxfId="219" priority="17" operator="equal">
      <formula>"Gray"</formula>
    </cfRule>
    <cfRule type="containsText" dxfId="218" priority="16" operator="containsText" text="Check input">
      <formula>NOT(ISERROR(SEARCH("Check input",AJ15)))</formula>
    </cfRule>
  </conditionalFormatting>
  <conditionalFormatting sqref="AJ18">
    <cfRule type="cellIs" dxfId="217" priority="30" operator="equal">
      <formula>"Red"</formula>
    </cfRule>
    <cfRule type="cellIs" dxfId="216" priority="28" operator="equal">
      <formula>"Green"</formula>
    </cfRule>
    <cfRule type="cellIs" dxfId="215" priority="29" operator="equal">
      <formula>"Yellow"</formula>
    </cfRule>
  </conditionalFormatting>
  <conditionalFormatting sqref="AJ21">
    <cfRule type="cellIs" dxfId="214" priority="20" operator="equal">
      <formula>"Red"</formula>
    </cfRule>
    <cfRule type="cellIs" dxfId="213" priority="18" operator="equal">
      <formula>"Green"</formula>
    </cfRule>
    <cfRule type="cellIs" dxfId="212" priority="19" operator="equal">
      <formula>"Yellow"</formula>
    </cfRule>
  </conditionalFormatting>
  <conditionalFormatting sqref="AJ25">
    <cfRule type="cellIs" dxfId="211" priority="8" operator="equal">
      <formula>"Green"</formula>
    </cfRule>
    <cfRule type="cellIs" dxfId="210" priority="9" operator="equal">
      <formula>"Yellow"</formula>
    </cfRule>
    <cfRule type="cellIs" dxfId="209" priority="10" operator="equal">
      <formula>"Red"</formula>
    </cfRule>
  </conditionalFormatting>
  <conditionalFormatting sqref="AJ25:AJ27">
    <cfRule type="cellIs" dxfId="208" priority="7" operator="equal">
      <formula>"Gray"</formula>
    </cfRule>
    <cfRule type="containsText" dxfId="207" priority="6" operator="containsText" text="Check input">
      <formula>NOT(ISERROR(SEARCH("Check input",AJ25)))</formula>
    </cfRule>
  </conditionalFormatting>
  <conditionalFormatting sqref="AL11">
    <cfRule type="cellIs" dxfId="206" priority="43" operator="equal">
      <formula>"Green"</formula>
    </cfRule>
    <cfRule type="cellIs" dxfId="205" priority="44" operator="equal">
      <formula>"Yellow"</formula>
    </cfRule>
    <cfRule type="cellIs" dxfId="204" priority="45" operator="equal">
      <formula>"Red"</formula>
    </cfRule>
  </conditionalFormatting>
  <conditionalFormatting sqref="AL11:AL13">
    <cfRule type="cellIs" dxfId="203" priority="42" operator="equal">
      <formula>"Gray"</formula>
    </cfRule>
    <cfRule type="containsText" dxfId="202" priority="41" operator="containsText" text="Check input">
      <formula>NOT(ISERROR(SEARCH("Check input",AL11)))</formula>
    </cfRule>
  </conditionalFormatting>
  <conditionalFormatting sqref="AL15">
    <cfRule type="cellIs" dxfId="201" priority="35" operator="equal">
      <formula>"Red"</formula>
    </cfRule>
    <cfRule type="cellIs" dxfId="200" priority="34" operator="equal">
      <formula>"Yellow"</formula>
    </cfRule>
    <cfRule type="cellIs" dxfId="199" priority="33" operator="equal">
      <formula>"Green"</formula>
    </cfRule>
  </conditionalFormatting>
  <conditionalFormatting sqref="AL15:AL23">
    <cfRule type="cellIs" dxfId="198" priority="12" operator="equal">
      <formula>"Gray"</formula>
    </cfRule>
    <cfRule type="containsText" dxfId="197" priority="11" operator="containsText" text="Check input">
      <formula>NOT(ISERROR(SEARCH("Check input",AL15)))</formula>
    </cfRule>
  </conditionalFormatting>
  <conditionalFormatting sqref="AL18">
    <cfRule type="cellIs" dxfId="196" priority="25" operator="equal">
      <formula>"Red"</formula>
    </cfRule>
    <cfRule type="cellIs" dxfId="195" priority="23" operator="equal">
      <formula>"Green"</formula>
    </cfRule>
    <cfRule type="cellIs" dxfId="194" priority="24" operator="equal">
      <formula>"Yellow"</formula>
    </cfRule>
  </conditionalFormatting>
  <conditionalFormatting sqref="AL21">
    <cfRule type="cellIs" dxfId="193" priority="13" operator="equal">
      <formula>"Green"</formula>
    </cfRule>
    <cfRule type="cellIs" dxfId="192" priority="14" operator="equal">
      <formula>"Yellow"</formula>
    </cfRule>
    <cfRule type="cellIs" dxfId="191" priority="15" operator="equal">
      <formula>"Red"</formula>
    </cfRule>
  </conditionalFormatting>
  <conditionalFormatting sqref="AL25">
    <cfRule type="cellIs" dxfId="190" priority="5" operator="equal">
      <formula>"Red"</formula>
    </cfRule>
    <cfRule type="cellIs" dxfId="189" priority="4" operator="equal">
      <formula>"Yellow"</formula>
    </cfRule>
    <cfRule type="cellIs" dxfId="188" priority="3" operator="equal">
      <formula>"Green"</formula>
    </cfRule>
  </conditionalFormatting>
  <conditionalFormatting sqref="AL25:AL27">
    <cfRule type="cellIs" dxfId="187" priority="2" operator="equal">
      <formula>"Gray"</formula>
    </cfRule>
    <cfRule type="containsText" dxfId="186" priority="1" operator="containsText" text="Check input">
      <formula>NOT(ISERROR(SEARCH("Check input",AL25)))</formula>
    </cfRule>
  </conditionalFormatting>
  <dataValidations count="29">
    <dataValidation operator="greaterThan" allowBlank="1" showInputMessage="1" showErrorMessage="1" sqref="AI15:AI23 AK15:AK23 AK11:AK13 AI11:AI13 AI25:AI27 AK25:AK27" xr:uid="{A7B72233-B070-41EC-B47E-55693B174C43}"/>
    <dataValidation type="list" showInputMessage="1" showErrorMessage="1" error="Only dropdown selection input accepted" sqref="AM22 AM12 AM16 AM19 AM26" xr:uid="{DC499B90-529E-4516-9FED-4B8ABBE4E954}">
      <formula1>AZ11:AZ12</formula1>
    </dataValidation>
    <dataValidation type="list" showInputMessage="1" showErrorMessage="1" error="Only dropdown selection input accepted" sqref="AF22 AF12 AF16 AF19 AF26" xr:uid="{3179E313-7F33-414F-9AFA-58768BE8BB15}">
      <formula1>AY11:AY13</formula1>
    </dataValidation>
    <dataValidation type="list" showInputMessage="1" showErrorMessage="1" error="Only dropdown selection input accepted" sqref="AC22 AC12 AC16 AC19 AC26" xr:uid="{8F4F7596-9C5E-4967-8FEF-543E3836675A}">
      <formula1>AX11:AX13</formula1>
    </dataValidation>
    <dataValidation type="list" showInputMessage="1" showErrorMessage="1" error="Only dropdown selection input accepted" sqref="Y22 Y12 Y16 Y19 Y26" xr:uid="{980BDC54-CCAE-4883-8141-2CFA102A5BCA}">
      <formula1>AW11:AW12</formula1>
    </dataValidation>
    <dataValidation type="list" showInputMessage="1" showErrorMessage="1" error="Only dropdown selection input accepted" sqref="V22 V12 V16 V19 V26" xr:uid="{2F4853D8-B93A-4CC7-98F8-0E5A23C85155}">
      <formula1>AV11:AV12</formula1>
    </dataValidation>
    <dataValidation type="list" showInputMessage="1" showErrorMessage="1" error="Only dropdown selection input accepted_x000a_" sqref="O22 O12 O16 O19 O26" xr:uid="{03802337-F135-4007-8C0F-4D9AFC48568E}">
      <formula1>AT12:AU12</formula1>
    </dataValidation>
    <dataValidation type="list" showInputMessage="1" showErrorMessage="1" error="Only dropdown selection input accepted" sqref="O20:O21 O23 O11 O13 O15 O17:O18 O25 O27" xr:uid="{52A78DDA-B331-4B46-8E32-19382DF44B32}">
      <formula1>AT11:AU11</formula1>
    </dataValidation>
    <dataValidation type="list" showInputMessage="1" showErrorMessage="1" error="Only dropdown selection input accepted" sqref="H22 H12 H16 H19 H26" xr:uid="{86D21F97-0CA7-4DF2-AC5F-C0266DE9FD40}">
      <formula1>BA11:BA12</formula1>
    </dataValidation>
    <dataValidation type="list" showInputMessage="1" showErrorMessage="1" error="Only dropdown selection input accepted" sqref="F22 F12 F16 F19 F26" xr:uid="{DC4FF2CC-F50A-43A6-A634-954654208E19}">
      <formula1>"Yes,No,Partial"</formula1>
    </dataValidation>
    <dataValidation type="custom" showInputMessage="1" showErrorMessage="1" error="Number in Column AH should be &lt;= Column AE. Number can be entered only if available is selected in Column AF." sqref="AH15:AH23 AH11:AH13 AH25:AH27" xr:uid="{E098F32C-B5BD-492B-B3E9-0F61A5E04175}">
      <formula1>AND(ISNUMBER(AH11),AF12="Available", AH11&lt;=AE11, MOD(AH11,1)=0)</formula1>
    </dataValidation>
    <dataValidation type="custom" showInputMessage="1" showErrorMessage="1" error="Number in Column AE should be &lt;= Column AB. Number can be entered only if available is selected in Column AC" sqref="AE15:AE23 AE11:AE13 AE25:AE27" xr:uid="{78BBA4CE-7125-46A1-BF81-C49078E48824}">
      <formula1>AND(ISNUMBER(AE11),AC12="Available", AE11&lt;=AB11, AE11&gt;0, MOD(AE11,1)=0, AE11&gt;=AH11)</formula1>
    </dataValidation>
    <dataValidation type="custom" showInputMessage="1" showErrorMessage="1" error="Number in Column AA should be &lt;= Column X. Number can be entered only if available is selected in Column Y" sqref="AA15:AA23 AA11:AA13 AA25:AA27" xr:uid="{D38E75C7-1583-41CE-8F17-4B65BEE42029}">
      <formula1>AND(ISNUMBER(AA11),Y12="Available", AA11&lt;=X11, MOD(AA11,1)=0)</formula1>
    </dataValidation>
    <dataValidation type="custom" showInputMessage="1" showErrorMessage="1" error="Number in Column X should be &lt;= Column U. Number can be entered only if available is selected in Column V" sqref="X15:X23 X11:X13 X25:X27" xr:uid="{B835A64E-78B8-44E6-83FC-5EE0D0856DB8}">
      <formula1>AND(ISNUMBER(X11),V12="Available",X11&lt;=U11,X11&gt;0, MOD(X11,1)=0, X11&gt;=AA11)</formula1>
    </dataValidation>
    <dataValidation type="custom" showInputMessage="1" showErrorMessage="1" error="Can enter link to tool upto 255 characters only if yes is selected in Column-O" sqref="T15:T23 T11:T13 T25:T27" xr:uid="{D531F9DB-A360-4EED-9195-A7FE5FB1DC39}">
      <formula1>AND(LEN(T11)&lt;=255,O11="Yes", LEN(T11)&gt;=1)</formula1>
    </dataValidation>
    <dataValidation type="custom" showInputMessage="1" showErrorMessage="1" error="Can enter details of tool upto 100 characters only if yes is selected in Column-O" sqref="R15:R23 R11:R13 R25:R27" xr:uid="{F0A4EBFB-4291-498B-AA88-E1E5BB00ED1F}">
      <formula1>AND(LEN(R11)&lt;=100,O11="Yes", LEN(R11)&gt;=1)</formula1>
    </dataValidation>
    <dataValidation type="custom" showInputMessage="1" showErrorMessage="1" error="Can enter link to tool upto 255 characters only if available is selected in Column-H_x000a_" sqref="M22 M12 M16 M19 M26" xr:uid="{7A17B6A5-9D53-47A4-AAED-42CDA74EE88D}">
      <formula1>AND(LEN(M12)&lt;=255,H12="Yes", LEN(M12)&gt;=1)</formula1>
    </dataValidation>
    <dataValidation type="custom" showInputMessage="1" showErrorMessage="1" error="Can enter details of tool upto 100 characters only if available is selected in Column-H" sqref="K22 K12 K16 K19 K26" xr:uid="{0E9E591D-9DA9-4C1A-BC27-591A09E0B6DE}">
      <formula1>AND(LEN(K12)&lt;=100,H12="Yes", LEN(K12)&gt;=1)</formula1>
    </dataValidation>
    <dataValidation type="custom" operator="lessThan" showInputMessage="1" showErrorMessage="1" error="Can enter links to tool upto 255 characters only if yes is selected in Column-AM_x000a_" sqref="AR23 AR13 AR17 AR20 AR27" xr:uid="{66834A0B-273C-498F-816A-C8A247C8D96D}">
      <formula1>AND(LEN(AR13)&lt;=255,AM12="Yes",LEN(AR13)&gt;=1)</formula1>
    </dataValidation>
    <dataValidation type="custom" operator="lessThan" showInputMessage="1" showErrorMessage="1" error="Can enter links to tool upto 255 characters only if yes is selected in Column-AM" sqref="AR22 AR12 AR16 AR19 AR26" xr:uid="{62A3714F-E7A8-4914-8A9E-6D72DBC6D89C}">
      <formula1>AND(LEN(AR12)&lt;=255,AM12="Yes",LEN(AR12)&gt;=1)</formula1>
    </dataValidation>
    <dataValidation type="custom" operator="lessThan" showInputMessage="1" showErrorMessage="1" error="Can enter links to tool upto 255 characters only if yes is selected in Column-AM" sqref="AR21 AR11 AR15 AR18 AR25" xr:uid="{6EFC4613-6810-4307-8726-0FCD56E94217}">
      <formula1>AND(LEN(AR11)&lt;=255,AM12="Yes", LEN(AR11)&gt;=1)</formula1>
    </dataValidation>
    <dataValidation type="custom" operator="lessThan" showInputMessage="1" showErrorMessage="1" error="Can enter details of tool upto 100 characters only if yes is selected in Column-AM" sqref="AP23 AP13 AP17 AP20 AP27" xr:uid="{0ABC2ECB-93D1-4B63-8120-DFEEBD736B2D}">
      <formula1>AND(LEN(AP13)&lt;=100,AM12="Yes", LEN(AP13)&gt;=1)</formula1>
    </dataValidation>
    <dataValidation type="custom" operator="lessThan" showInputMessage="1" showErrorMessage="1" error="Can enter details of tool upto 100 characters only if yes is selected in Column-AM" sqref="AP22 AP12 AP16 AP19 AP26" xr:uid="{8B9B943A-5A55-4E76-A253-405D311AB5F4}">
      <formula1>AND(LEN(AP12)&lt;=100,AM12="Yes", LEN(AP12)&gt;=1)</formula1>
    </dataValidation>
    <dataValidation type="custom" operator="lessThan" showInputMessage="1" showErrorMessage="1" error="Can enter details of tool upto 100 characters only if yes is selected in Column-AM" sqref="AP21 AP11 AP15 AP18 AP25" xr:uid="{83729755-7F8A-43FF-9201-6145A06614DA}">
      <formula1>AND(LEN(AP11)&lt;=100,AM12="Yes", LEN(AP11)&gt;=1)</formula1>
    </dataValidation>
    <dataValidation type="custom" showInputMessage="1" showErrorMessage="1" error="Can enter link to tool upto 255 characters only if available is selected in Column-H_x000a_" sqref="M23 M13 M17 M20 M27" xr:uid="{FF994BC2-60FA-473F-92A0-D053E8D6254E}">
      <formula1>AND(LEN(M13)&lt;=255,H12="Yes", LEN(M13)&gt;=1)</formula1>
    </dataValidation>
    <dataValidation type="custom" showInputMessage="1" showErrorMessage="1" error="Can enter link to tool upto 255 characters only if available is selected in Column-H_x000a_" sqref="M21 M11 M15 M18 M25" xr:uid="{9C6BF400-4A23-4A57-9BF3-EB704B0FAE0B}">
      <formula1>AND(LEN(M11)&lt;=255,H12="Yes", LEN(M11)&gt;=1)</formula1>
    </dataValidation>
    <dataValidation type="custom" showInputMessage="1" showErrorMessage="1" error="Can enter details of tool upto 100 characters only if available is selected in Column-H" sqref="K23 K13 K17 K20 K27" xr:uid="{D3B4275B-D4C9-4656-ABAD-1EB518E2414C}">
      <formula1>AND(LEN(K13)&lt;=100,H12="Yes",LEN(K13)&gt;=1)</formula1>
    </dataValidation>
    <dataValidation type="custom" showInputMessage="1" showErrorMessage="1" error="Can enter details of tool upto 100 characters only if available is selected in Column-H" sqref="K21 K11 K15 K18 K25" xr:uid="{5C4FE2D3-096B-4734-9C6F-ED6E2A94BA52}">
      <formula1>AND(LEN(K11)&lt;=100,H12="Yes", LEN(K11)&gt;=1)</formula1>
    </dataValidation>
    <dataValidation type="textLength" operator="lessThan" allowBlank="1" showInputMessage="1" showErrorMessage="1" sqref="A30:G30" xr:uid="{53D005E9-D494-4255-BA52-98BA574F25C6}">
      <formula1>500</formula1>
    </dataValidation>
  </dataValidations>
  <pageMargins left="0.7" right="0.7" top="0.75" bottom="0.75" header="0.3" footer="0.3"/>
  <pageSetup scale="32" fitToWidth="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7" id="{DF2C9A21-1564-4D70-A7AD-690928A82189}">
            <xm:f>'B. Overview of Internships '!$B$13="Not Available"</xm:f>
            <x14:dxf>
              <fill>
                <patternFill>
                  <bgColor rgb="FFFF0000"/>
                </patternFill>
              </fill>
            </x14:dxf>
          </x14:cfRule>
          <x14:cfRule type="expression" priority="156" id="{71231D0E-02B6-4F2D-97B3-BB04F677B9F7}">
            <xm:f>AND('B. Overview of Internships '!$B$13="Available", 'B. Overview of Internships '!$B$14=0, ISNUMBER('B. Overview of Internships '!$B$14))</xm:f>
            <x14:dxf>
              <fill>
                <patternFill>
                  <bgColor theme="0" tint="-0.24994659260841701"/>
                </patternFill>
              </fill>
            </x14:dxf>
          </x14:cfRule>
          <xm:sqref>U11:U13</xm:sqref>
        </x14:conditionalFormatting>
        <x14:conditionalFormatting xmlns:xm="http://schemas.microsoft.com/office/excel/2006/main">
          <x14:cfRule type="expression" priority="114" id="{0C807231-2202-4684-AE84-6882A39BB700}">
            <xm:f>AND('B. Overview of Internships '!$B$13="Available", 'B. Overview of Internships '!$B$14=0, ISNUMBER('B. Overview of Internships '!$B$14))</xm:f>
            <x14:dxf>
              <fill>
                <patternFill>
                  <bgColor theme="0" tint="-0.24994659260841701"/>
                </patternFill>
              </fill>
            </x14:dxf>
          </x14:cfRule>
          <x14:cfRule type="expression" priority="115" id="{208F411A-4B3C-4DE5-8EEB-D2431B684C6F}">
            <xm:f>'B. Overview of Internships '!$B$13="Not Available"</xm:f>
            <x14:dxf>
              <fill>
                <patternFill>
                  <bgColor rgb="FFFF0000"/>
                </patternFill>
              </fill>
            </x14:dxf>
          </x14:cfRule>
          <xm:sqref>U15:U23</xm:sqref>
        </x14:conditionalFormatting>
        <x14:conditionalFormatting xmlns:xm="http://schemas.microsoft.com/office/excel/2006/main">
          <x14:cfRule type="expression" priority="100" id="{6AA82351-9326-4208-9740-FBD81EA071C2}">
            <xm:f>AND('B. Overview of Internships '!$B$13="Available", 'B. Overview of Internships '!$B$14=0, ISNUMBER('B. Overview of Internships '!$B$14))</xm:f>
            <x14:dxf>
              <fill>
                <patternFill>
                  <bgColor theme="0" tint="-0.24994659260841701"/>
                </patternFill>
              </fill>
            </x14:dxf>
          </x14:cfRule>
          <x14:cfRule type="expression" priority="101" id="{EEE4BFAB-A97C-46DC-ADE4-E61B0A57BAF3}">
            <xm:f>'B. Overview of Internships '!$B$13="Not Available"</xm:f>
            <x14:dxf>
              <fill>
                <patternFill>
                  <bgColor rgb="FFFF0000"/>
                </patternFill>
              </fill>
            </x14:dxf>
          </x14:cfRule>
          <xm:sqref>U25:U27</xm:sqref>
        </x14:conditionalFormatting>
        <x14:conditionalFormatting xmlns:xm="http://schemas.microsoft.com/office/excel/2006/main">
          <x14:cfRule type="expression" priority="148" id="{9B658E68-F4D7-4FE5-BDF7-6A9F5F158FF2}">
            <xm:f>'B. Overview of Internships '!$C$13="Not Available"</xm:f>
            <x14:dxf>
              <fill>
                <patternFill>
                  <bgColor rgb="FFFF0000"/>
                </patternFill>
              </fill>
            </x14:dxf>
          </x14:cfRule>
          <x14:cfRule type="expression" priority="147" id="{DEB0B4E5-14C9-4D2E-B583-629F86135740}">
            <xm:f>AND('B. Overview of Internships '!$C$13="Available", 'B. Overview of Internships '!$C$14=0, ISNUMBER('B. Overview of Internships '!$C$14))</xm:f>
            <x14:dxf>
              <fill>
                <patternFill>
                  <bgColor theme="0" tint="-0.24994659260841701"/>
                </patternFill>
              </fill>
            </x14:dxf>
          </x14:cfRule>
          <xm:sqref>AB11:AB13</xm:sqref>
        </x14:conditionalFormatting>
        <x14:conditionalFormatting xmlns:xm="http://schemas.microsoft.com/office/excel/2006/main">
          <x14:cfRule type="expression" priority="106" id="{5F4188C9-CBA0-43AA-A574-245E847CF574}">
            <xm:f>'B. Overview of Internships '!$C$13="Not Available"</xm:f>
            <x14:dxf>
              <fill>
                <patternFill>
                  <bgColor rgb="FFFF0000"/>
                </patternFill>
              </fill>
            </x14:dxf>
          </x14:cfRule>
          <x14:cfRule type="expression" priority="105" id="{ABE362BC-30D0-4E58-B8F9-E339054EA08B}">
            <xm:f>AND('B. Overview of Internships '!$C$13="Available", 'B. Overview of Internships '!$C$14=0, ISNUMBER('B. Overview of Internships '!$C$14))</xm:f>
            <x14:dxf>
              <fill>
                <patternFill>
                  <bgColor theme="0" tint="-0.24994659260841701"/>
                </patternFill>
              </fill>
            </x14:dxf>
          </x14:cfRule>
          <xm:sqref>AB15:AB23</xm:sqref>
        </x14:conditionalFormatting>
        <x14:conditionalFormatting xmlns:xm="http://schemas.microsoft.com/office/excel/2006/main">
          <x14:cfRule type="expression" priority="92" id="{CD7873DA-6AC2-42B7-92F6-62C7DB609C1F}">
            <xm:f>'B. Overview of Internships '!$C$13="Not Available"</xm:f>
            <x14:dxf>
              <fill>
                <patternFill>
                  <bgColor rgb="FFFF0000"/>
                </patternFill>
              </fill>
            </x14:dxf>
          </x14:cfRule>
          <x14:cfRule type="expression" priority="91" id="{9C225C03-A952-433D-821E-18C42596F76A}">
            <xm:f>AND('B. Overview of Internships '!$C$13="Available", 'B. Overview of Internships '!$C$14=0, ISNUMBER('B. Overview of Internships '!$C$14))</xm:f>
            <x14:dxf>
              <fill>
                <patternFill>
                  <bgColor theme="0" tint="-0.24994659260841701"/>
                </patternFill>
              </fill>
            </x14:dxf>
          </x14:cfRule>
          <xm:sqref>AB25:AB27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6559D-CA6D-4D53-B2F1-47FC5C97E2E8}">
  <dimension ref="A1:V31"/>
  <sheetViews>
    <sheetView workbookViewId="0">
      <selection activeCell="A6" sqref="A6:C8"/>
    </sheetView>
  </sheetViews>
  <sheetFormatPr baseColWidth="10" defaultColWidth="8.83203125" defaultRowHeight="15" x14ac:dyDescent="0.2"/>
  <cols>
    <col min="1" max="22" width="10.83203125" customWidth="1"/>
  </cols>
  <sheetData>
    <row r="1" spans="1:22" x14ac:dyDescent="0.2">
      <c r="A1" t="str">
        <f>'A. About internships stocktake'!$B$4</f>
        <v xml:space="preserve">Name of Entity </v>
      </c>
      <c r="B1" t="str">
        <f>'A. About internships stocktake'!$B$5</f>
        <v>Which principal organ of the UN is your entity linked to?
(Refer to UN system chart with the principal organs here)</v>
      </c>
      <c r="C1" t="s">
        <v>121</v>
      </c>
      <c r="D1" t="s">
        <v>122</v>
      </c>
      <c r="E1" t="str">
        <f>'D. Key Performance Area 1'!F8</f>
        <v>Is the entity's policy directive/ Administrative guidance in this area in line with JIU recommendation?</v>
      </c>
      <c r="F1" t="str">
        <f>'D. Key Performance Area 1'!H8</f>
        <v>Does the entity have tools (for e.g., metrics, standards, process maps, job aides, check lists, forms) for consistent application of the policy?</v>
      </c>
      <c r="G1" t="str">
        <f>'D. Key Performance Area 1'!N8</f>
        <v xml:space="preserve">Are any of the tools in Column-K system-wide? 
</v>
      </c>
      <c r="H1" t="str">
        <f>'D. Key Performance Area 1'!U8</f>
        <v xml:space="preserve">Total # interns </v>
      </c>
      <c r="I1" t="str">
        <f>'D. Key Performance Area 1'!V8</f>
        <v>Is information available on the number of interns that needed the service/ assistance/ application of policy</v>
      </c>
      <c r="J1" t="str">
        <f>'D. Key Performance Area 1'!X8</f>
        <v>If you have said available in Column-V, enter number equal to or less than Column-U</v>
      </c>
      <c r="K1" t="str">
        <f>'D. Key Performance Area 1'!Y8</f>
        <v xml:space="preserve">Is information available on the number of interns that availed the service/ assistance/ application of policy </v>
      </c>
      <c r="L1" t="str">
        <f>'D. Key Performance Area 1'!AA8</f>
        <v>If you have said available in Column-Y, enter number equal to or less than Column-X</v>
      </c>
      <c r="M1" t="str">
        <f>'D. Key Performance Area 1'!AB8</f>
        <v xml:space="preserve">Total # interns </v>
      </c>
      <c r="N1" t="str">
        <f>'D. Key Performance Area 1'!AC8</f>
        <v>Is information available on the number of interns that needed the service/ assistance/ application of policy</v>
      </c>
      <c r="O1" t="str">
        <f>'D. Key Performance Area 1'!AE8</f>
        <v>If you have said available in Column-AC, enter number equal to or less than Column-AB</v>
      </c>
      <c r="P1" t="str">
        <f>'D. Key Performance Area 1'!AF8</f>
        <v xml:space="preserve">Is information available on the number of interns that availed the service/ assistance/ application of policy </v>
      </c>
      <c r="Q1" t="str">
        <f>'D. Key Performance Area 1'!AH8</f>
        <v>If you have said available in Column-AF, enter number equal to or less than Column-AE</v>
      </c>
      <c r="R1" t="str">
        <f>'D. Key Performance Area 1'!AI8</f>
        <v>Percentage</v>
      </c>
      <c r="S1" t="str">
        <f>'D. Key Performance Area 1'!AJ8</f>
        <v>Rating</v>
      </c>
      <c r="T1" t="str">
        <f>'D. Key Performance Area 1'!AK8</f>
        <v>Percentage</v>
      </c>
      <c r="U1" t="str">
        <f>'D. Key Performance Area 1'!AL8</f>
        <v>Rating</v>
      </c>
      <c r="V1" t="str">
        <f>'D. Key Performance Area 1'!AM8</f>
        <v xml:space="preserve">Do you want to highlight any good practices/innovations in this area in your entity? </v>
      </c>
    </row>
    <row r="2" spans="1:22" x14ac:dyDescent="0.2">
      <c r="A2">
        <f>'A. About internships stocktake'!$C$4</f>
        <v>0</v>
      </c>
      <c r="B2">
        <f>'A. About internships stocktake'!$C$5</f>
        <v>0</v>
      </c>
      <c r="C2">
        <f>'D. Key Performance Area 1'!B11</f>
        <v>1</v>
      </c>
      <c r="D2" s="11" t="str">
        <f>'D. Key Performance Area 1'!C11</f>
        <v>Information on the status of application</v>
      </c>
      <c r="E2">
        <f>'D. Key Performance Area 1'!F12</f>
        <v>0</v>
      </c>
      <c r="F2">
        <f>'D. Key Performance Area 1'!H12</f>
        <v>0</v>
      </c>
      <c r="G2">
        <f>COUNTIF('D. Key Performance Area 1'!O11:O13,"Yes")</f>
        <v>0</v>
      </c>
      <c r="H2" t="str">
        <f>'D. Key Performance Area 1'!U11</f>
        <v>value yet to be entered</v>
      </c>
      <c r="I2">
        <f>'D. Key Performance Area 1'!V12</f>
        <v>0</v>
      </c>
      <c r="J2">
        <f>'D. Key Performance Area 1'!X11</f>
        <v>0</v>
      </c>
      <c r="K2">
        <f>'D. Key Performance Area 1'!Y12</f>
        <v>0</v>
      </c>
      <c r="L2">
        <f>'D. Key Performance Area 1'!AA11</f>
        <v>0</v>
      </c>
      <c r="M2" t="str">
        <f>'D. Key Performance Area 1'!AB11</f>
        <v>value yet to be entered</v>
      </c>
      <c r="N2">
        <f>'D. Key Performance Area 1'!AC12</f>
        <v>0</v>
      </c>
      <c r="O2">
        <f>'D. Key Performance Area 1'!AE11</f>
        <v>0</v>
      </c>
      <c r="P2">
        <f>'D. Key Performance Area 1'!AF12</f>
        <v>0</v>
      </c>
      <c r="Q2">
        <f>'D. Key Performance Area 1'!AH11</f>
        <v>0</v>
      </c>
      <c r="R2" t="str">
        <f>'D. Key Performance Area 1'!AI11</f>
        <v>Check input</v>
      </c>
      <c r="S2" t="str">
        <f>'D. Key Performance Area 1'!AJ11</f>
        <v>Check input</v>
      </c>
      <c r="T2" t="str">
        <f>'D. Key Performance Area 1'!AK11</f>
        <v>Check input</v>
      </c>
      <c r="U2" t="str">
        <f>'D. Key Performance Area 1'!AL11</f>
        <v>Check input</v>
      </c>
      <c r="V2">
        <f>'D. Key Performance Area 1'!AM12</f>
        <v>0</v>
      </c>
    </row>
    <row r="3" spans="1:22" x14ac:dyDescent="0.2">
      <c r="A3">
        <f>'A. About internships stocktake'!$C$4</f>
        <v>0</v>
      </c>
      <c r="B3">
        <f>'A. About internships stocktake'!$C$5</f>
        <v>0</v>
      </c>
      <c r="C3">
        <f>'D. Key Performance Area 1'!B15</f>
        <v>2.1</v>
      </c>
      <c r="D3" t="str">
        <f>'D. Key Performance Area 1'!C15</f>
        <v>ToR for internship</v>
      </c>
      <c r="E3">
        <f>'D. Key Performance Area 1'!F16</f>
        <v>0</v>
      </c>
      <c r="F3">
        <f>'D. Key Performance Area 1'!H16</f>
        <v>0</v>
      </c>
      <c r="G3">
        <f>COUNTIF('D. Key Performance Area 1'!O15:O17,"Yes")</f>
        <v>0</v>
      </c>
      <c r="H3" t="str">
        <f>'D. Key Performance Area 1'!U15</f>
        <v>value yet to be entered</v>
      </c>
      <c r="I3">
        <f>'D. Key Performance Area 1'!V16</f>
        <v>0</v>
      </c>
      <c r="J3">
        <f>'D. Key Performance Area 1'!X15</f>
        <v>0</v>
      </c>
      <c r="K3">
        <f>'D. Key Performance Area 1'!Y16</f>
        <v>0</v>
      </c>
      <c r="L3">
        <f>'D. Key Performance Area 1'!AA15</f>
        <v>0</v>
      </c>
      <c r="M3" t="str">
        <f>'D. Key Performance Area 1'!AB15</f>
        <v>value yet to be entered</v>
      </c>
      <c r="N3">
        <f>'D. Key Performance Area 1'!AC16</f>
        <v>0</v>
      </c>
      <c r="O3">
        <f>'D. Key Performance Area 1'!AE15</f>
        <v>0</v>
      </c>
      <c r="P3">
        <f>'D. Key Performance Area 1'!AF16</f>
        <v>0</v>
      </c>
      <c r="Q3">
        <f>'D. Key Performance Area 1'!AH15</f>
        <v>0</v>
      </c>
      <c r="R3" t="str">
        <f>'D. Key Performance Area 1'!AI15</f>
        <v>Check input</v>
      </c>
      <c r="S3" t="str">
        <f>'D. Key Performance Area 1'!AJ15</f>
        <v>Check input</v>
      </c>
      <c r="T3" t="str">
        <f>'D. Key Performance Area 1'!AK15</f>
        <v>Check input</v>
      </c>
      <c r="U3" t="str">
        <f>'D. Key Performance Area 1'!AL15</f>
        <v>Check input</v>
      </c>
      <c r="V3">
        <f>'D. Key Performance Area 1'!AM16</f>
        <v>0</v>
      </c>
    </row>
    <row r="4" spans="1:22" x14ac:dyDescent="0.2">
      <c r="A4">
        <f>'A. About internships stocktake'!$C$4</f>
        <v>0</v>
      </c>
      <c r="B4">
        <f>'A. About internships stocktake'!$C$5</f>
        <v>0</v>
      </c>
      <c r="C4">
        <f>'D. Key Performance Area 1'!B18</f>
        <v>2.2000000000000002</v>
      </c>
      <c r="D4" t="str">
        <f>'D. Key Performance Area 1'!C18</f>
        <v xml:space="preserve">Selection Process </v>
      </c>
      <c r="E4">
        <f>'D. Key Performance Area 1'!F19</f>
        <v>0</v>
      </c>
      <c r="F4">
        <f>'D. Key Performance Area 1'!H19</f>
        <v>0</v>
      </c>
      <c r="G4">
        <f>COUNTIF('D. Key Performance Area 1'!O18:O20,"Yes")</f>
        <v>0</v>
      </c>
      <c r="H4" t="str">
        <f>'D. Key Performance Area 1'!U18</f>
        <v>value yet to be entered</v>
      </c>
      <c r="I4">
        <f>'D. Key Performance Area 1'!V19</f>
        <v>0</v>
      </c>
      <c r="J4">
        <f>'D. Key Performance Area 1'!X18</f>
        <v>0</v>
      </c>
      <c r="K4">
        <f>'D. Key Performance Area 1'!Y19</f>
        <v>0</v>
      </c>
      <c r="L4">
        <f>'D. Key Performance Area 1'!AA18</f>
        <v>0</v>
      </c>
      <c r="M4" t="str">
        <f>'D. Key Performance Area 1'!AB18</f>
        <v>value yet to be entered</v>
      </c>
      <c r="N4">
        <f>'D. Key Performance Area 1'!AC19</f>
        <v>0</v>
      </c>
      <c r="O4">
        <f>'D. Key Performance Area 1'!AE18</f>
        <v>0</v>
      </c>
      <c r="P4">
        <f>'D. Key Performance Area 1'!AF19</f>
        <v>0</v>
      </c>
      <c r="Q4">
        <f>'D. Key Performance Area 1'!AH18</f>
        <v>0</v>
      </c>
      <c r="R4" t="str">
        <f>'D. Key Performance Area 1'!AI18</f>
        <v>Check input</v>
      </c>
      <c r="S4" t="str">
        <f>'D. Key Performance Area 1'!AJ18</f>
        <v>Check input</v>
      </c>
      <c r="T4" t="str">
        <f>'D. Key Performance Area 1'!AK18</f>
        <v>Check input</v>
      </c>
      <c r="U4" t="str">
        <f>'D. Key Performance Area 1'!AL18</f>
        <v>Check input</v>
      </c>
      <c r="V4">
        <f>'D. Key Performance Area 1'!AM19</f>
        <v>0</v>
      </c>
    </row>
    <row r="5" spans="1:22" x14ac:dyDescent="0.2">
      <c r="A5">
        <f>'A. About internships stocktake'!$C$4</f>
        <v>0</v>
      </c>
      <c r="B5">
        <f>'A. About internships stocktake'!$C$5</f>
        <v>0</v>
      </c>
      <c r="C5">
        <f>'D. Key Performance Area 1'!B21</f>
        <v>2.2999999999999998</v>
      </c>
      <c r="D5" t="str">
        <f>'D. Key Performance Area 1'!C21</f>
        <v>Decision on selection</v>
      </c>
      <c r="E5">
        <f>'D. Key Performance Area 1'!F22</f>
        <v>0</v>
      </c>
      <c r="F5">
        <f>'D. Key Performance Area 1'!H22</f>
        <v>0</v>
      </c>
      <c r="G5">
        <f>COUNTIF('D. Key Performance Area 1'!O21:O23,"Yes")</f>
        <v>0</v>
      </c>
      <c r="H5" t="str">
        <f>'D. Key Performance Area 1'!U21</f>
        <v>value yet to be entered</v>
      </c>
      <c r="I5">
        <f>'D. Key Performance Area 1'!V22</f>
        <v>0</v>
      </c>
      <c r="J5">
        <f>'D. Key Performance Area 1'!X21</f>
        <v>0</v>
      </c>
      <c r="K5">
        <f>'D. Key Performance Area 1'!Y22</f>
        <v>0</v>
      </c>
      <c r="L5">
        <f>'D. Key Performance Area 1'!AA21</f>
        <v>0</v>
      </c>
      <c r="M5" t="str">
        <f>'D. Key Performance Area 1'!AB21</f>
        <v>value yet to be entered</v>
      </c>
      <c r="N5">
        <f>'D. Key Performance Area 1'!AC22</f>
        <v>0</v>
      </c>
      <c r="O5">
        <f>'D. Key Performance Area 1'!AE21</f>
        <v>0</v>
      </c>
      <c r="P5">
        <f>'D. Key Performance Area 1'!AF22</f>
        <v>0</v>
      </c>
      <c r="Q5">
        <f>'D. Key Performance Area 1'!AH21</f>
        <v>0</v>
      </c>
      <c r="R5" t="str">
        <f>'D. Key Performance Area 1'!AI21</f>
        <v>Check input</v>
      </c>
      <c r="S5" t="str">
        <f>'D. Key Performance Area 1'!AJ21</f>
        <v>Check input</v>
      </c>
      <c r="T5" t="str">
        <f>'D. Key Performance Area 1'!AK21</f>
        <v>Check input</v>
      </c>
      <c r="U5" t="str">
        <f>'D. Key Performance Area 1'!AL21</f>
        <v>Check input</v>
      </c>
      <c r="V5">
        <f>'D. Key Performance Area 1'!AM22</f>
        <v>0</v>
      </c>
    </row>
    <row r="6" spans="1:22" x14ac:dyDescent="0.2">
      <c r="A6">
        <f>'A. About internships stocktake'!$C$4</f>
        <v>0</v>
      </c>
      <c r="B6">
        <f>'A. About internships stocktake'!$C$5</f>
        <v>0</v>
      </c>
      <c r="C6">
        <f>'D. Key Performance Area 1'!B25</f>
        <v>3.1</v>
      </c>
      <c r="D6" t="str">
        <f>'D. Key Performance Area 1'!C25</f>
        <v xml:space="preserve">Time to start </v>
      </c>
      <c r="E6">
        <f>'D. Key Performance Area 1'!F26</f>
        <v>0</v>
      </c>
      <c r="F6">
        <f>'D. Key Performance Area 1'!H26</f>
        <v>0</v>
      </c>
      <c r="G6">
        <f>COUNTIF('D. Key Performance Area 1'!O25:O27,"Yes")</f>
        <v>0</v>
      </c>
      <c r="H6" t="str">
        <f>'D. Key Performance Area 1'!U25</f>
        <v>value yet to be entered</v>
      </c>
      <c r="I6">
        <f>'D. Key Performance Area 1'!V26</f>
        <v>0</v>
      </c>
      <c r="J6">
        <f>'D. Key Performance Area 1'!X25</f>
        <v>0</v>
      </c>
      <c r="K6">
        <f>'D. Key Performance Area 1'!Y26</f>
        <v>0</v>
      </c>
      <c r="L6">
        <f>'D. Key Performance Area 1'!AA25</f>
        <v>0</v>
      </c>
      <c r="M6" t="str">
        <f>'D. Key Performance Area 1'!AB25</f>
        <v>value yet to be entered</v>
      </c>
      <c r="N6">
        <f>'D. Key Performance Area 1'!AC26</f>
        <v>0</v>
      </c>
      <c r="O6">
        <f>'D. Key Performance Area 1'!AE25</f>
        <v>0</v>
      </c>
      <c r="P6">
        <f>'D. Key Performance Area 1'!AF26</f>
        <v>0</v>
      </c>
      <c r="Q6">
        <f>'D. Key Performance Area 1'!AH25</f>
        <v>0</v>
      </c>
      <c r="R6" t="str">
        <f>'D. Key Performance Area 1'!AI25</f>
        <v>Check input</v>
      </c>
      <c r="S6" t="str">
        <f>'D. Key Performance Area 1'!AJ25</f>
        <v>Check input</v>
      </c>
      <c r="T6" t="str">
        <f>'D. Key Performance Area 1'!AK25</f>
        <v>Check input</v>
      </c>
      <c r="U6" t="str">
        <f>'D. Key Performance Area 1'!AL25</f>
        <v>Check input</v>
      </c>
      <c r="V6">
        <f>'D. Key Performance Area 1'!AM26</f>
        <v>0</v>
      </c>
    </row>
    <row r="7" spans="1:22" x14ac:dyDescent="0.2">
      <c r="A7">
        <f>'A. About internships stocktake'!$C$4</f>
        <v>0</v>
      </c>
      <c r="B7">
        <f>'A. About internships stocktake'!$C$5</f>
        <v>0</v>
      </c>
      <c r="C7">
        <f>'D. Key Performance Area 1'!B28</f>
        <v>3.2</v>
      </c>
      <c r="D7" t="str">
        <f>'D. Key Performance Area 1'!C28</f>
        <v>Visa support for travel to duty station</v>
      </c>
      <c r="E7">
        <f>'D. Key Performance Area 1'!F29</f>
        <v>0</v>
      </c>
      <c r="F7">
        <f>'D. Key Performance Area 1'!H29</f>
        <v>0</v>
      </c>
      <c r="G7">
        <f>COUNTIF('D. Key Performance Area 1'!O28:O30,"Yes")</f>
        <v>0</v>
      </c>
      <c r="H7" t="str">
        <f>'D. Key Performance Area 1'!U28</f>
        <v>value yet to be entered</v>
      </c>
      <c r="I7">
        <f>'D. Key Performance Area 1'!V29</f>
        <v>0</v>
      </c>
      <c r="J7">
        <f>'D. Key Performance Area 1'!X28</f>
        <v>0</v>
      </c>
      <c r="K7">
        <f>'D. Key Performance Area 1'!Y29</f>
        <v>0</v>
      </c>
      <c r="L7">
        <f>'D. Key Performance Area 1'!AA28</f>
        <v>0</v>
      </c>
      <c r="M7" t="str">
        <f>'D. Key Performance Area 1'!AB28</f>
        <v>value yet to be entered</v>
      </c>
      <c r="N7">
        <f>'D. Key Performance Area 1'!AC29</f>
        <v>0</v>
      </c>
      <c r="O7">
        <f>'D. Key Performance Area 1'!AE28</f>
        <v>0</v>
      </c>
      <c r="P7">
        <f>'D. Key Performance Area 1'!AF29</f>
        <v>0</v>
      </c>
      <c r="Q7">
        <f>'D. Key Performance Area 1'!AH28</f>
        <v>0</v>
      </c>
      <c r="R7" t="str">
        <f>'D. Key Performance Area 1'!AI28</f>
        <v>Check input</v>
      </c>
      <c r="S7" t="str">
        <f>'D. Key Performance Area 1'!AJ28</f>
        <v>Check input</v>
      </c>
      <c r="T7" t="str">
        <f>'D. Key Performance Area 1'!AK28</f>
        <v>Check input</v>
      </c>
      <c r="U7" t="str">
        <f>'D. Key Performance Area 1'!AL28</f>
        <v>Check input</v>
      </c>
      <c r="V7">
        <f>'D. Key Performance Area 1'!AM29</f>
        <v>0</v>
      </c>
    </row>
    <row r="8" spans="1:22" x14ac:dyDescent="0.2">
      <c r="A8">
        <f>'A. About internships stocktake'!$C$4</f>
        <v>0</v>
      </c>
      <c r="B8">
        <f>'A. About internships stocktake'!$C$5</f>
        <v>0</v>
      </c>
      <c r="C8">
        <f>'D. Key Performance Area 2'!B11</f>
        <v>4.0999999999999996</v>
      </c>
      <c r="D8" s="11" t="str">
        <f>'D. Key Performance Area 2'!C11</f>
        <v>Administrative support for onboarding</v>
      </c>
      <c r="E8">
        <f>'D. Key Performance Area 2'!F12</f>
        <v>0</v>
      </c>
      <c r="F8">
        <f>'D. Key Performance Area 2'!H12</f>
        <v>0</v>
      </c>
      <c r="G8">
        <f>COUNTIF('D. Key Performance Area 2'!O11:O13,"Yes")</f>
        <v>0</v>
      </c>
      <c r="H8" t="str">
        <f>'D. Key Performance Area 2'!U11</f>
        <v>value yet to be entered</v>
      </c>
      <c r="I8">
        <f>'D. Key Performance Area 2'!V12</f>
        <v>0</v>
      </c>
      <c r="J8">
        <f>'D. Key Performance Area 2'!X11</f>
        <v>0</v>
      </c>
      <c r="K8">
        <f>'D. Key Performance Area 2'!Y12</f>
        <v>0</v>
      </c>
      <c r="L8">
        <f>'D. Key Performance Area 2'!AA11</f>
        <v>0</v>
      </c>
      <c r="M8" t="str">
        <f>'D. Key Performance Area 2'!AB11</f>
        <v>value yet to be entered</v>
      </c>
      <c r="N8">
        <f>'D. Key Performance Area 2'!AC12</f>
        <v>0</v>
      </c>
      <c r="O8">
        <f>'D. Key Performance Area 2'!AE11</f>
        <v>0</v>
      </c>
      <c r="P8">
        <f>'D. Key Performance Area 2'!AF12</f>
        <v>0</v>
      </c>
      <c r="Q8">
        <f>'D. Key Performance Area 2'!AH11</f>
        <v>0</v>
      </c>
      <c r="R8" t="str">
        <f>'D. Key Performance Area 2'!AI11</f>
        <v>Check input</v>
      </c>
      <c r="S8" t="str">
        <f>'D. Key Performance Area 2'!AJ11</f>
        <v>Check input</v>
      </c>
      <c r="T8" t="str">
        <f>'D. Key Performance Area 2'!AK11</f>
        <v>Check input</v>
      </c>
      <c r="U8" t="str">
        <f>'D. Key Performance Area 2'!AL11</f>
        <v>Check input</v>
      </c>
      <c r="V8">
        <f>'D. Key Performance Area 2'!AM12</f>
        <v>0</v>
      </c>
    </row>
    <row r="9" spans="1:22" x14ac:dyDescent="0.2">
      <c r="A9">
        <f>'A. About internships stocktake'!$C$4</f>
        <v>0</v>
      </c>
      <c r="B9">
        <f>'A. About internships stocktake'!$C$5</f>
        <v>0</v>
      </c>
      <c r="C9">
        <f>'D. Key Performance Area 2'!B14</f>
        <v>4.2</v>
      </c>
      <c r="D9" s="11" t="str">
        <f>'D. Key Performance Area 2'!C14</f>
        <v xml:space="preserve">Induction package </v>
      </c>
      <c r="E9">
        <f>'D. Key Performance Area 2'!F15</f>
        <v>0</v>
      </c>
      <c r="F9">
        <f>'D. Key Performance Area 2'!H15</f>
        <v>0</v>
      </c>
      <c r="G9">
        <f>COUNTIF('D. Key Performance Area 2'!O14:O16,"Yes")</f>
        <v>0</v>
      </c>
      <c r="H9" t="str">
        <f>'D. Key Performance Area 2'!U14</f>
        <v>value yet to be entered</v>
      </c>
      <c r="I9">
        <f>'D. Key Performance Area 2'!V15</f>
        <v>0</v>
      </c>
      <c r="J9">
        <f>'D. Key Performance Area 2'!X14</f>
        <v>0</v>
      </c>
      <c r="K9">
        <f>'D. Key Performance Area 2'!Y15</f>
        <v>0</v>
      </c>
      <c r="L9">
        <f>'D. Key Performance Area 2'!AA14</f>
        <v>0</v>
      </c>
      <c r="M9" t="str">
        <f>'D. Key Performance Area 2'!AB14</f>
        <v>value yet to be entered</v>
      </c>
      <c r="N9">
        <f>'D. Key Performance Area 2'!AC15</f>
        <v>0</v>
      </c>
      <c r="O9">
        <f>'D. Key Performance Area 2'!AE14</f>
        <v>0</v>
      </c>
      <c r="P9">
        <f>'D. Key Performance Area 2'!AF15</f>
        <v>0</v>
      </c>
      <c r="Q9">
        <f>'D. Key Performance Area 2'!AH14</f>
        <v>0</v>
      </c>
      <c r="R9" t="str">
        <f>'D. Key Performance Area 2'!AI14</f>
        <v>Check input</v>
      </c>
      <c r="S9" t="str">
        <f>'D. Key Performance Area 2'!AJ14</f>
        <v>Check input</v>
      </c>
      <c r="T9" t="str">
        <f>'D. Key Performance Area 2'!AK14</f>
        <v>Check input</v>
      </c>
      <c r="U9" t="str">
        <f>'D. Key Performance Area 2'!AL14</f>
        <v>Check input</v>
      </c>
      <c r="V9">
        <f>'D. Key Performance Area 2'!AM15</f>
        <v>0</v>
      </c>
    </row>
    <row r="10" spans="1:22" x14ac:dyDescent="0.2">
      <c r="A10">
        <f>'A. About internships stocktake'!$C$4</f>
        <v>0</v>
      </c>
      <c r="B10">
        <f>'A. About internships stocktake'!$C$5</f>
        <v>0</v>
      </c>
      <c r="C10">
        <f>'D. Key Performance Area 2'!B17</f>
        <v>4.3</v>
      </c>
      <c r="D10" s="11" t="str">
        <f>'D. Key Performance Area 2'!C17</f>
        <v>Orientation of intern by supervisor</v>
      </c>
      <c r="E10">
        <f>'D. Key Performance Area 2'!F18</f>
        <v>0</v>
      </c>
      <c r="F10">
        <f>'D. Key Performance Area 2'!H18</f>
        <v>0</v>
      </c>
      <c r="G10">
        <f>COUNTIF('D. Key Performance Area 2'!O17:O19,"Yes")</f>
        <v>0</v>
      </c>
      <c r="H10" t="str">
        <f>'D. Key Performance Area 2'!U17</f>
        <v>value yet to be entered</v>
      </c>
      <c r="I10">
        <f>'D. Key Performance Area 2'!V18</f>
        <v>0</v>
      </c>
      <c r="J10">
        <f>'D. Key Performance Area 2'!X17</f>
        <v>0</v>
      </c>
      <c r="K10">
        <f>'D. Key Performance Area 2'!Y18</f>
        <v>0</v>
      </c>
      <c r="L10">
        <f>'D. Key Performance Area 2'!AA17</f>
        <v>0</v>
      </c>
      <c r="M10" t="str">
        <f>'D. Key Performance Area 2'!AB17</f>
        <v>value yet to be entered</v>
      </c>
      <c r="N10">
        <f>'D. Key Performance Area 2'!AC18</f>
        <v>0</v>
      </c>
      <c r="O10">
        <f>'D. Key Performance Area 2'!AE17</f>
        <v>0</v>
      </c>
      <c r="P10">
        <f>'D. Key Performance Area 2'!AF18</f>
        <v>0</v>
      </c>
      <c r="Q10">
        <f>'D. Key Performance Area 2'!AH17</f>
        <v>0</v>
      </c>
      <c r="R10" t="str">
        <f>'D. Key Performance Area 2'!AI17</f>
        <v>Check input</v>
      </c>
      <c r="S10" t="str">
        <f>'D. Key Performance Area 2'!AJ17</f>
        <v>Check input</v>
      </c>
      <c r="T10" t="str">
        <f>'D. Key Performance Area 2'!AK17</f>
        <v>Check input</v>
      </c>
      <c r="U10" t="str">
        <f>'D. Key Performance Area 2'!AL17</f>
        <v>Check input</v>
      </c>
      <c r="V10">
        <f>'D. Key Performance Area 2'!AM18</f>
        <v>0</v>
      </c>
    </row>
    <row r="11" spans="1:22" x14ac:dyDescent="0.2">
      <c r="A11">
        <f>'A. About internships stocktake'!$C$4</f>
        <v>0</v>
      </c>
      <c r="B11">
        <f>'A. About internships stocktake'!$C$5</f>
        <v>0</v>
      </c>
      <c r="C11">
        <f>'D. Key Performance Area 2'!B21</f>
        <v>5</v>
      </c>
      <c r="D11" s="11" t="str">
        <f>'D. Key Performance Area 2'!C21</f>
        <v>Work Plan</v>
      </c>
      <c r="E11">
        <f>'D. Key Performance Area 2'!F22</f>
        <v>0</v>
      </c>
      <c r="F11">
        <f>'D. Key Performance Area 2'!H22</f>
        <v>0</v>
      </c>
      <c r="G11">
        <f>COUNTIF('D. Key Performance Area 2'!O21:O23,"Yes")</f>
        <v>0</v>
      </c>
      <c r="H11" t="str">
        <f>'D. Key Performance Area 2'!U21</f>
        <v>value yet to be entered</v>
      </c>
      <c r="I11">
        <f>'D. Key Performance Area 2'!V22</f>
        <v>0</v>
      </c>
      <c r="J11">
        <f>'D. Key Performance Area 2'!X21</f>
        <v>0</v>
      </c>
      <c r="K11">
        <f>'D. Key Performance Area 2'!Y22</f>
        <v>0</v>
      </c>
      <c r="L11">
        <f>'D. Key Performance Area 2'!AA21</f>
        <v>0</v>
      </c>
      <c r="M11" t="str">
        <f>'D. Key Performance Area 2'!AB21</f>
        <v>value yet to be entered</v>
      </c>
      <c r="N11">
        <f>'D. Key Performance Area 2'!AC22</f>
        <v>0</v>
      </c>
      <c r="O11">
        <f>'D. Key Performance Area 2'!AE21</f>
        <v>0</v>
      </c>
      <c r="P11">
        <f>'D. Key Performance Area 2'!AF22</f>
        <v>0</v>
      </c>
      <c r="Q11">
        <f>'D. Key Performance Area 2'!AH21</f>
        <v>0</v>
      </c>
      <c r="R11" t="str">
        <f>'D. Key Performance Area 2'!AI21</f>
        <v>Check input</v>
      </c>
      <c r="S11" t="str">
        <f>'D. Key Performance Area 2'!AJ21</f>
        <v>Check input</v>
      </c>
      <c r="T11" t="str">
        <f>'D. Key Performance Area 2'!AK21</f>
        <v>Check input</v>
      </c>
      <c r="U11" t="str">
        <f>'D. Key Performance Area 2'!AL21</f>
        <v>Check input</v>
      </c>
      <c r="V11">
        <f>'D. Key Performance Area 2'!AM22</f>
        <v>0</v>
      </c>
    </row>
    <row r="12" spans="1:22" x14ac:dyDescent="0.2">
      <c r="A12">
        <f>'A. About internships stocktake'!$C$4</f>
        <v>0</v>
      </c>
      <c r="B12">
        <f>'A. About internships stocktake'!$C$5</f>
        <v>0</v>
      </c>
      <c r="C12">
        <f>'D. Key Performance Area 2'!B25</f>
        <v>6.1</v>
      </c>
      <c r="D12" s="11" t="str">
        <f>'D. Key Performance Area 2'!C25</f>
        <v>Training courses</v>
      </c>
      <c r="E12">
        <f>'D. Key Performance Area 2'!F26</f>
        <v>0</v>
      </c>
      <c r="F12">
        <f>'D. Key Performance Area 2'!H26</f>
        <v>0</v>
      </c>
      <c r="G12">
        <f>COUNTIF('D. Key Performance Area 2'!O25:O27,"Yes")</f>
        <v>0</v>
      </c>
      <c r="H12" t="str">
        <f>'D. Key Performance Area 2'!U25</f>
        <v>value yet to be entered</v>
      </c>
      <c r="I12">
        <f>'D. Key Performance Area 2'!V26</f>
        <v>0</v>
      </c>
      <c r="J12">
        <f>'D. Key Performance Area 2'!X25</f>
        <v>0</v>
      </c>
      <c r="K12">
        <f>'D. Key Performance Area 2'!Y26</f>
        <v>0</v>
      </c>
      <c r="L12">
        <f>'D. Key Performance Area 2'!AA25</f>
        <v>0</v>
      </c>
      <c r="M12" t="str">
        <f>'D. Key Performance Area 2'!AB25</f>
        <v>value yet to be entered</v>
      </c>
      <c r="N12">
        <f>'D. Key Performance Area 2'!AC26</f>
        <v>0</v>
      </c>
      <c r="O12">
        <f>'D. Key Performance Area 2'!AE25</f>
        <v>0</v>
      </c>
      <c r="P12">
        <f>'D. Key Performance Area 2'!AF26</f>
        <v>0</v>
      </c>
      <c r="Q12">
        <f>'D. Key Performance Area 2'!AH25</f>
        <v>0</v>
      </c>
      <c r="R12" t="str">
        <f>'D. Key Performance Area 2'!AI25</f>
        <v>Check input</v>
      </c>
      <c r="S12" t="str">
        <f>'D. Key Performance Area 2'!AJ25</f>
        <v>Check input</v>
      </c>
      <c r="T12" t="str">
        <f>'D. Key Performance Area 2'!AK25</f>
        <v>Check input</v>
      </c>
      <c r="U12" t="str">
        <f>'D. Key Performance Area 2'!AL25</f>
        <v>Check input</v>
      </c>
      <c r="V12">
        <f>'D. Key Performance Area 2'!AM26</f>
        <v>0</v>
      </c>
    </row>
    <row r="13" spans="1:22" x14ac:dyDescent="0.2">
      <c r="A13">
        <f>'A. About internships stocktake'!$C$4</f>
        <v>0</v>
      </c>
      <c r="B13">
        <f>'A. About internships stocktake'!$C$5</f>
        <v>0</v>
      </c>
      <c r="C13">
        <f>'D. Key Performance Area 2'!B28</f>
        <v>6.2</v>
      </c>
      <c r="D13" s="11" t="str">
        <f>'D. Key Performance Area 2'!C28</f>
        <v xml:space="preserve">Field training </v>
      </c>
      <c r="E13">
        <f>'D. Key Performance Area 2'!F29</f>
        <v>0</v>
      </c>
      <c r="F13">
        <f>'D. Key Performance Area 2'!H29</f>
        <v>0</v>
      </c>
      <c r="G13">
        <f>COUNTIF('D. Key Performance Area 2'!O28:O30,"Yes")</f>
        <v>0</v>
      </c>
      <c r="H13" t="str">
        <f>'D. Key Performance Area 2'!U28</f>
        <v>value yet to be entered</v>
      </c>
      <c r="I13">
        <f>'D. Key Performance Area 2'!V29</f>
        <v>0</v>
      </c>
      <c r="J13">
        <f>'D. Key Performance Area 2'!X28</f>
        <v>0</v>
      </c>
      <c r="K13">
        <f>'D. Key Performance Area 2'!Y29</f>
        <v>0</v>
      </c>
      <c r="L13">
        <f>'D. Key Performance Area 2'!AA28</f>
        <v>0</v>
      </c>
      <c r="M13" t="str">
        <f>'D. Key Performance Area 2'!AB28</f>
        <v>value yet to be entered</v>
      </c>
      <c r="N13">
        <f>'D. Key Performance Area 2'!AC29</f>
        <v>0</v>
      </c>
      <c r="O13">
        <f>'D. Key Performance Area 2'!AE28</f>
        <v>0</v>
      </c>
      <c r="P13">
        <f>'D. Key Performance Area 2'!AF29</f>
        <v>0</v>
      </c>
      <c r="Q13">
        <f>'D. Key Performance Area 2'!AH28</f>
        <v>0</v>
      </c>
      <c r="R13" t="str">
        <f>'D. Key Performance Area 2'!AI28</f>
        <v>Check input</v>
      </c>
      <c r="S13" t="str">
        <f>'D. Key Performance Area 2'!AJ28</f>
        <v>Check input</v>
      </c>
      <c r="T13" t="str">
        <f>'D. Key Performance Area 2'!AK28</f>
        <v>Check input</v>
      </c>
      <c r="U13" t="str">
        <f>'D. Key Performance Area 2'!AL28</f>
        <v>Check input</v>
      </c>
      <c r="V13">
        <f>'D. Key Performance Area 2'!AM29</f>
        <v>0</v>
      </c>
    </row>
    <row r="14" spans="1:22" x14ac:dyDescent="0.2">
      <c r="A14">
        <f>'A. About internships stocktake'!$C$4</f>
        <v>0</v>
      </c>
      <c r="B14">
        <f>'A. About internships stocktake'!$C$5</f>
        <v>0</v>
      </c>
      <c r="C14">
        <f>'D. Key Performance Area 2'!B32</f>
        <v>7.1</v>
      </c>
      <c r="D14" s="11" t="str">
        <f>'D. Key Performance Area 2'!C32</f>
        <v xml:space="preserve">Annual Leave </v>
      </c>
      <c r="E14">
        <f>'D. Key Performance Area 2'!F33</f>
        <v>0</v>
      </c>
      <c r="F14">
        <f>'D. Key Performance Area 2'!H33</f>
        <v>0</v>
      </c>
      <c r="G14">
        <f>COUNTIF('D. Key Performance Area 2'!O32:O34,"Yes")</f>
        <v>0</v>
      </c>
      <c r="H14" t="str">
        <f>'D. Key Performance Area 2'!U32</f>
        <v>value yet to be entered</v>
      </c>
      <c r="I14">
        <f>'D. Key Performance Area 2'!V33</f>
        <v>0</v>
      </c>
      <c r="J14">
        <f>'D. Key Performance Area 2'!X32</f>
        <v>0</v>
      </c>
      <c r="K14">
        <f>'D. Key Performance Area 2'!Y33</f>
        <v>0</v>
      </c>
      <c r="L14">
        <f>'D. Key Performance Area 2'!AA32</f>
        <v>0</v>
      </c>
      <c r="M14" t="str">
        <f>'D. Key Performance Area 2'!AB32</f>
        <v>value yet to be entered</v>
      </c>
      <c r="N14">
        <f>'D. Key Performance Area 2'!AC33</f>
        <v>0</v>
      </c>
      <c r="O14">
        <f>'D. Key Performance Area 2'!AE32</f>
        <v>0</v>
      </c>
      <c r="P14">
        <f>'D. Key Performance Area 2'!AF33</f>
        <v>0</v>
      </c>
      <c r="Q14">
        <f>'D. Key Performance Area 2'!AH32</f>
        <v>0</v>
      </c>
      <c r="R14" t="str">
        <f>'D. Key Performance Area 2'!AI32</f>
        <v>Check input</v>
      </c>
      <c r="S14" t="str">
        <f>'D. Key Performance Area 2'!AJ32</f>
        <v>Check input</v>
      </c>
      <c r="T14" t="str">
        <f>'D. Key Performance Area 2'!AK32</f>
        <v>Check input</v>
      </c>
      <c r="U14" t="str">
        <f>'D. Key Performance Area 2'!AL32</f>
        <v>Check input</v>
      </c>
      <c r="V14">
        <f>'D. Key Performance Area 2'!AM33</f>
        <v>0</v>
      </c>
    </row>
    <row r="15" spans="1:22" x14ac:dyDescent="0.2">
      <c r="A15">
        <f>'A. About internships stocktake'!$C$4</f>
        <v>0</v>
      </c>
      <c r="B15">
        <f>'A. About internships stocktake'!$C$5</f>
        <v>0</v>
      </c>
      <c r="C15">
        <f>'D. Key Performance Area 2'!B35</f>
        <v>7.2</v>
      </c>
      <c r="D15" s="11" t="str">
        <f>'D. Key Performance Area 2'!C35</f>
        <v xml:space="preserve">Sick Leave </v>
      </c>
      <c r="E15">
        <f>'D. Key Performance Area 2'!F36</f>
        <v>0</v>
      </c>
      <c r="F15">
        <f>'D. Key Performance Area 2'!H36</f>
        <v>0</v>
      </c>
      <c r="G15">
        <f>COUNTIF('D. Key Performance Area 2'!O35:O37,"Yes")</f>
        <v>0</v>
      </c>
      <c r="H15" t="str">
        <f>'D. Key Performance Area 2'!U35</f>
        <v>value yet to be entered</v>
      </c>
      <c r="I15">
        <f>'D. Key Performance Area 2'!V36</f>
        <v>0</v>
      </c>
      <c r="J15">
        <f>'D. Key Performance Area 2'!X35</f>
        <v>0</v>
      </c>
      <c r="K15">
        <f>'D. Key Performance Area 2'!Y36</f>
        <v>0</v>
      </c>
      <c r="L15">
        <f>'D. Key Performance Area 2'!AA35</f>
        <v>0</v>
      </c>
      <c r="M15" t="str">
        <f>'D. Key Performance Area 2'!AB35</f>
        <v>value yet to be entered</v>
      </c>
      <c r="N15">
        <f>'D. Key Performance Area 2'!AC36</f>
        <v>0</v>
      </c>
      <c r="O15">
        <f>'D. Key Performance Area 2'!AE35</f>
        <v>0</v>
      </c>
      <c r="P15">
        <f>'D. Key Performance Area 2'!AF36</f>
        <v>0</v>
      </c>
      <c r="Q15">
        <f>'D. Key Performance Area 2'!AH35</f>
        <v>0</v>
      </c>
      <c r="R15" t="str">
        <f>'D. Key Performance Area 2'!AI35</f>
        <v>Check input</v>
      </c>
      <c r="S15" t="str">
        <f>'D. Key Performance Area 2'!AJ35</f>
        <v>Check input</v>
      </c>
      <c r="T15" t="str">
        <f>'D. Key Performance Area 2'!AK35</f>
        <v>Check input</v>
      </c>
      <c r="U15" t="str">
        <f>'D. Key Performance Area 2'!AL35</f>
        <v>Check input</v>
      </c>
      <c r="V15">
        <f>'D. Key Performance Area 2'!AM36</f>
        <v>0</v>
      </c>
    </row>
    <row r="16" spans="1:22" x14ac:dyDescent="0.2">
      <c r="A16">
        <f>'A. About internships stocktake'!$C$4</f>
        <v>0</v>
      </c>
      <c r="B16">
        <f>'A. About internships stocktake'!$C$5</f>
        <v>0</v>
      </c>
      <c r="C16">
        <f>'D. Key Performance Area 2'!B39</f>
        <v>8.1</v>
      </c>
      <c r="D16" s="11" t="str">
        <f>'D. Key Performance Area 2'!C39</f>
        <v xml:space="preserve">Access to office </v>
      </c>
      <c r="E16">
        <f>'D. Key Performance Area 2'!F40</f>
        <v>0</v>
      </c>
      <c r="F16">
        <f>'D. Key Performance Area 2'!H40</f>
        <v>0</v>
      </c>
      <c r="G16">
        <f>COUNTIF('D. Key Performance Area 2'!O39:O41,"Yes")</f>
        <v>0</v>
      </c>
      <c r="H16" t="str">
        <f>'D. Key Performance Area 2'!U39</f>
        <v>value yet to be entered</v>
      </c>
      <c r="I16">
        <f>'D. Key Performance Area 2'!V40</f>
        <v>0</v>
      </c>
      <c r="J16">
        <f>'D. Key Performance Area 2'!X39</f>
        <v>0</v>
      </c>
      <c r="K16">
        <f>'D. Key Performance Area 2'!Y40</f>
        <v>0</v>
      </c>
      <c r="L16">
        <f>'D. Key Performance Area 2'!AA39</f>
        <v>0</v>
      </c>
      <c r="M16" t="str">
        <f>'D. Key Performance Area 2'!AB39</f>
        <v>value yet to be entered</v>
      </c>
      <c r="N16">
        <f>'D. Key Performance Area 2'!AC40</f>
        <v>0</v>
      </c>
      <c r="O16">
        <f>'D. Key Performance Area 2'!AE39</f>
        <v>0</v>
      </c>
      <c r="P16">
        <f>'D. Key Performance Area 2'!AF40</f>
        <v>0</v>
      </c>
      <c r="Q16">
        <f>'D. Key Performance Area 2'!AH39</f>
        <v>0</v>
      </c>
      <c r="R16" t="str">
        <f>'D. Key Performance Area 2'!AI39</f>
        <v>Check input</v>
      </c>
      <c r="S16" t="str">
        <f>'D. Key Performance Area 2'!AJ39</f>
        <v>Check input</v>
      </c>
      <c r="T16" t="str">
        <f>'D. Key Performance Area 2'!AK39</f>
        <v>Check input</v>
      </c>
      <c r="U16" t="str">
        <f>'D. Key Performance Area 2'!AL39</f>
        <v>Check input</v>
      </c>
      <c r="V16">
        <f>'D. Key Performance Area 2'!AM40</f>
        <v>0</v>
      </c>
    </row>
    <row r="17" spans="1:22" x14ac:dyDescent="0.2">
      <c r="A17">
        <f>'A. About internships stocktake'!$C$4</f>
        <v>0</v>
      </c>
      <c r="B17">
        <f>'A. About internships stocktake'!$C$5</f>
        <v>0</v>
      </c>
      <c r="C17">
        <f>'D. Key Performance Area 2'!B42</f>
        <v>8.1999999999999993</v>
      </c>
      <c r="D17" s="11" t="str">
        <f>'D. Key Performance Area 2'!C42</f>
        <v xml:space="preserve">Office space </v>
      </c>
      <c r="E17">
        <f>'D. Key Performance Area 2'!F43</f>
        <v>0</v>
      </c>
      <c r="F17">
        <f>'D. Key Performance Area 2'!H43</f>
        <v>0</v>
      </c>
      <c r="G17">
        <f>COUNTIF('D. Key Performance Area 2'!O42:O44,"Yes")</f>
        <v>0</v>
      </c>
      <c r="H17" t="str">
        <f>'D. Key Performance Area 2'!U42</f>
        <v>value yet to be entered</v>
      </c>
      <c r="I17">
        <f>'D. Key Performance Area 2'!V43</f>
        <v>0</v>
      </c>
      <c r="J17">
        <f>'D. Key Performance Area 2'!X42</f>
        <v>0</v>
      </c>
      <c r="K17">
        <f>'D. Key Performance Area 2'!Y43</f>
        <v>0</v>
      </c>
      <c r="L17">
        <f>'D. Key Performance Area 2'!AA42</f>
        <v>0</v>
      </c>
      <c r="M17" t="str">
        <f>'D. Key Performance Area 2'!AB42</f>
        <v>value yet to be entered</v>
      </c>
      <c r="N17">
        <f>'D. Key Performance Area 2'!AC43</f>
        <v>0</v>
      </c>
      <c r="O17">
        <f>'D. Key Performance Area 2'!AE42</f>
        <v>0</v>
      </c>
      <c r="P17">
        <f>'D. Key Performance Area 2'!AF43</f>
        <v>0</v>
      </c>
      <c r="Q17">
        <f>'D. Key Performance Area 2'!AH42</f>
        <v>0</v>
      </c>
      <c r="R17" t="str">
        <f>'D. Key Performance Area 2'!AI42</f>
        <v>Check input</v>
      </c>
      <c r="S17" t="str">
        <f>'D. Key Performance Area 2'!AJ42</f>
        <v>Check input</v>
      </c>
      <c r="T17" t="str">
        <f>'D. Key Performance Area 2'!AK42</f>
        <v>Check input</v>
      </c>
      <c r="U17" t="str">
        <f>'D. Key Performance Area 2'!AL42</f>
        <v>Check input</v>
      </c>
      <c r="V17">
        <f>'D. Key Performance Area 2'!AM43</f>
        <v>0</v>
      </c>
    </row>
    <row r="18" spans="1:22" x14ac:dyDescent="0.2">
      <c r="A18">
        <f>'A. About internships stocktake'!$C$4</f>
        <v>0</v>
      </c>
      <c r="B18">
        <f>'A. About internships stocktake'!$C$5</f>
        <v>0</v>
      </c>
      <c r="C18">
        <f>'D. Key Performance Area 2'!B45</f>
        <v>8.3000000000000007</v>
      </c>
      <c r="D18" s="11" t="str">
        <f>'D. Key Performance Area 2'!C45</f>
        <v>Work desk</v>
      </c>
      <c r="E18">
        <f>'D. Key Performance Area 2'!F46</f>
        <v>0</v>
      </c>
      <c r="F18">
        <f>'D. Key Performance Area 2'!H46</f>
        <v>0</v>
      </c>
      <c r="G18">
        <f>COUNTIF('D. Key Performance Area 2'!O45:O47,"Yes")</f>
        <v>0</v>
      </c>
      <c r="H18" t="str">
        <f>'D. Key Performance Area 2'!U45</f>
        <v>value yet to be entered</v>
      </c>
      <c r="I18">
        <f>'D. Key Performance Area 2'!V46</f>
        <v>0</v>
      </c>
      <c r="J18">
        <f>'D. Key Performance Area 2'!X45</f>
        <v>0</v>
      </c>
      <c r="K18">
        <f>'D. Key Performance Area 2'!Y46</f>
        <v>0</v>
      </c>
      <c r="L18">
        <f>'D. Key Performance Area 2'!AA45</f>
        <v>0</v>
      </c>
      <c r="M18" t="str">
        <f>'D. Key Performance Area 2'!AB45</f>
        <v>value yet to be entered</v>
      </c>
      <c r="N18">
        <f>'D. Key Performance Area 2'!AC46</f>
        <v>0</v>
      </c>
      <c r="O18">
        <f>'D. Key Performance Area 2'!AE45</f>
        <v>0</v>
      </c>
      <c r="P18">
        <f>'D. Key Performance Area 2'!AF46</f>
        <v>0</v>
      </c>
      <c r="Q18">
        <f>'D. Key Performance Area 2'!AH45</f>
        <v>0</v>
      </c>
      <c r="R18" t="str">
        <f>'D. Key Performance Area 2'!AI45</f>
        <v>Check input</v>
      </c>
      <c r="S18" t="str">
        <f>'D. Key Performance Area 2'!AJ45</f>
        <v>Check input</v>
      </c>
      <c r="T18" t="str">
        <f>'D. Key Performance Area 2'!AK45</f>
        <v>Check input</v>
      </c>
      <c r="U18" t="str">
        <f>'D. Key Performance Area 2'!AL45</f>
        <v>Check input</v>
      </c>
      <c r="V18">
        <f>'D. Key Performance Area 2'!AM46</f>
        <v>0</v>
      </c>
    </row>
    <row r="19" spans="1:22" x14ac:dyDescent="0.2">
      <c r="A19">
        <f>'A. About internships stocktake'!$C$4</f>
        <v>0</v>
      </c>
      <c r="B19">
        <f>'A. About internships stocktake'!$C$5</f>
        <v>0</v>
      </c>
      <c r="C19">
        <f>'D. Key Performance Area 2'!B48</f>
        <v>8.4</v>
      </c>
      <c r="D19" s="11" t="str">
        <f>'D. Key Performance Area 2'!C48</f>
        <v xml:space="preserve">Work computer </v>
      </c>
      <c r="E19">
        <f>'D. Key Performance Area 2'!F49</f>
        <v>0</v>
      </c>
      <c r="F19">
        <f>'D. Key Performance Area 2'!H49</f>
        <v>0</v>
      </c>
      <c r="G19">
        <f>COUNTIF('D. Key Performance Area 2'!O48:O50,"Yes")</f>
        <v>0</v>
      </c>
      <c r="H19" t="str">
        <f>'D. Key Performance Area 2'!U48</f>
        <v>value yet to be entered</v>
      </c>
      <c r="I19">
        <f>'D. Key Performance Area 2'!V49</f>
        <v>0</v>
      </c>
      <c r="J19">
        <f>'D. Key Performance Area 2'!X48</f>
        <v>0</v>
      </c>
      <c r="K19">
        <f>'D. Key Performance Area 2'!Y49</f>
        <v>0</v>
      </c>
      <c r="L19">
        <f>'D. Key Performance Area 2'!AA48</f>
        <v>0</v>
      </c>
      <c r="M19" t="str">
        <f>'D. Key Performance Area 2'!AB48</f>
        <v>value yet to be entered</v>
      </c>
      <c r="N19">
        <f>'D. Key Performance Area 2'!AC49</f>
        <v>0</v>
      </c>
      <c r="O19">
        <f>'D. Key Performance Area 2'!AE48</f>
        <v>0</v>
      </c>
      <c r="P19">
        <f>'D. Key Performance Area 2'!AF49</f>
        <v>0</v>
      </c>
      <c r="Q19">
        <f>'D. Key Performance Area 2'!AH48</f>
        <v>0</v>
      </c>
      <c r="R19" t="str">
        <f>'D. Key Performance Area 2'!AI48</f>
        <v>Check input</v>
      </c>
      <c r="S19" t="str">
        <f>'D. Key Performance Area 2'!AJ48</f>
        <v>Check input</v>
      </c>
      <c r="T19" t="str">
        <f>'D. Key Performance Area 2'!AK48</f>
        <v>Check input</v>
      </c>
      <c r="U19" t="str">
        <f>'D. Key Performance Area 2'!AL48</f>
        <v>Check input</v>
      </c>
      <c r="V19">
        <f>'D. Key Performance Area 2'!AM49</f>
        <v>0</v>
      </c>
    </row>
    <row r="20" spans="1:22" x14ac:dyDescent="0.2">
      <c r="A20">
        <f>'A. About internships stocktake'!$C$4</f>
        <v>0</v>
      </c>
      <c r="B20">
        <f>'A. About internships stocktake'!$C$5</f>
        <v>0</v>
      </c>
      <c r="C20">
        <f>'D. Key Performance Area 2'!B51</f>
        <v>8.5</v>
      </c>
      <c r="D20" s="11" t="str">
        <f>'D. Key Performance Area 2'!C51</f>
        <v>Official email</v>
      </c>
      <c r="E20">
        <f>'D. Key Performance Area 2'!F52</f>
        <v>0</v>
      </c>
      <c r="F20">
        <f>'D. Key Performance Area 2'!H52</f>
        <v>0</v>
      </c>
      <c r="G20">
        <f>COUNTIF('D. Key Performance Area 2'!O51:O53,"Yes")</f>
        <v>0</v>
      </c>
      <c r="H20" t="str">
        <f>'D. Key Performance Area 2'!U51</f>
        <v>value yet to be entered</v>
      </c>
      <c r="I20">
        <f>'D. Key Performance Area 2'!V52</f>
        <v>0</v>
      </c>
      <c r="J20">
        <f>'D. Key Performance Area 2'!X51</f>
        <v>0</v>
      </c>
      <c r="K20">
        <f>'D. Key Performance Area 2'!Y52</f>
        <v>0</v>
      </c>
      <c r="L20">
        <f>'D. Key Performance Area 2'!AA51</f>
        <v>0</v>
      </c>
      <c r="M20" t="str">
        <f>'D. Key Performance Area 2'!AB51</f>
        <v>value yet to be entered</v>
      </c>
      <c r="N20">
        <f>'D. Key Performance Area 2'!AC52</f>
        <v>0</v>
      </c>
      <c r="O20">
        <f>'D. Key Performance Area 2'!AE51</f>
        <v>0</v>
      </c>
      <c r="P20">
        <f>'D. Key Performance Area 2'!AF52</f>
        <v>0</v>
      </c>
      <c r="Q20">
        <f>'D. Key Performance Area 2'!AH51</f>
        <v>0</v>
      </c>
      <c r="R20" t="str">
        <f>'D. Key Performance Area 2'!AI51</f>
        <v>Check input</v>
      </c>
      <c r="S20" t="str">
        <f>'D. Key Performance Area 2'!AJ51</f>
        <v>Check input</v>
      </c>
      <c r="T20" t="str">
        <f>'D. Key Performance Area 2'!AK51</f>
        <v>Check input</v>
      </c>
      <c r="U20" t="str">
        <f>'D. Key Performance Area 2'!AL51</f>
        <v>Check input</v>
      </c>
      <c r="V20">
        <f>'D. Key Performance Area 2'!AM52</f>
        <v>0</v>
      </c>
    </row>
    <row r="21" spans="1:22" x14ac:dyDescent="0.2">
      <c r="A21">
        <f>'A. About internships stocktake'!$C$4</f>
        <v>0</v>
      </c>
      <c r="B21">
        <f>'A. About internships stocktake'!$C$5</f>
        <v>0</v>
      </c>
      <c r="C21">
        <f>'D. Key Performance Area 2'!B55</f>
        <v>9</v>
      </c>
      <c r="D21" s="11" t="str">
        <f>'D. Key Performance Area 2'!C55</f>
        <v>Support in event of emergency</v>
      </c>
      <c r="E21">
        <f>'D. Key Performance Area 2'!F56</f>
        <v>0</v>
      </c>
      <c r="F21">
        <f>'D. Key Performance Area 2'!H56</f>
        <v>0</v>
      </c>
      <c r="G21">
        <f>COUNTIF('D. Key Performance Area 2'!O55:O57,"Yes")</f>
        <v>0</v>
      </c>
      <c r="H21" t="str">
        <f>'D. Key Performance Area 2'!U55</f>
        <v>value yet to be entered</v>
      </c>
      <c r="I21">
        <f>'D. Key Performance Area 2'!V56</f>
        <v>0</v>
      </c>
      <c r="J21">
        <f>'D. Key Performance Area 2'!X55</f>
        <v>0</v>
      </c>
      <c r="K21">
        <f>'D. Key Performance Area 2'!Y56</f>
        <v>0</v>
      </c>
      <c r="L21">
        <f>'D. Key Performance Area 2'!AA55</f>
        <v>0</v>
      </c>
      <c r="M21" t="str">
        <f>'D. Key Performance Area 2'!AB55</f>
        <v>value yet to be entered</v>
      </c>
      <c r="N21">
        <f>'D. Key Performance Area 2'!AC56</f>
        <v>0</v>
      </c>
      <c r="O21">
        <f>'D. Key Performance Area 2'!AE55</f>
        <v>0</v>
      </c>
      <c r="P21">
        <f>'D. Key Performance Area 2'!AF56</f>
        <v>0</v>
      </c>
      <c r="Q21">
        <f>'D. Key Performance Area 2'!AH55</f>
        <v>0</v>
      </c>
      <c r="R21" t="str">
        <f>'D. Key Performance Area 2'!AI55</f>
        <v>Check input</v>
      </c>
      <c r="S21" t="str">
        <f>'D. Key Performance Area 2'!AJ55</f>
        <v>Check input</v>
      </c>
      <c r="T21" t="str">
        <f>'D. Key Performance Area 2'!AK55</f>
        <v>Check input</v>
      </c>
      <c r="U21" t="str">
        <f>'D. Key Performance Area 2'!AL55</f>
        <v>Check input</v>
      </c>
      <c r="V21">
        <f>'D. Key Performance Area 2'!AM56</f>
        <v>0</v>
      </c>
    </row>
    <row r="22" spans="1:22" x14ac:dyDescent="0.2">
      <c r="A22">
        <f>'A. About internships stocktake'!$C$4</f>
        <v>0</v>
      </c>
      <c r="B22">
        <f>'A. About internships stocktake'!$C$5</f>
        <v>0</v>
      </c>
      <c r="C22">
        <f>'D. Key Performance Area 2'!B59</f>
        <v>10</v>
      </c>
      <c r="D22" s="11" t="str">
        <f>'D. Key Performance Area 2'!C59</f>
        <v xml:space="preserve"> Support in event of abuse or conflict</v>
      </c>
      <c r="E22">
        <f>'D. Key Performance Area 2'!F60</f>
        <v>0</v>
      </c>
      <c r="F22">
        <f>'D. Key Performance Area 2'!H60</f>
        <v>0</v>
      </c>
      <c r="G22">
        <f>COUNTIF('D. Key Performance Area 2'!O59:O61,"Yes")</f>
        <v>0</v>
      </c>
      <c r="H22" t="str">
        <f>'D. Key Performance Area 2'!U59</f>
        <v>value yet to be entered</v>
      </c>
      <c r="I22">
        <f>'D. Key Performance Area 2'!V60</f>
        <v>0</v>
      </c>
      <c r="J22">
        <f>'D. Key Performance Area 2'!X59</f>
        <v>0</v>
      </c>
      <c r="K22">
        <f>'D. Key Performance Area 2'!Y60</f>
        <v>0</v>
      </c>
      <c r="L22">
        <f>'D. Key Performance Area 2'!AA59</f>
        <v>0</v>
      </c>
      <c r="M22" t="str">
        <f>'D. Key Performance Area 2'!AB59</f>
        <v>value yet to be entered</v>
      </c>
      <c r="N22">
        <f>'D. Key Performance Area 2'!AC60</f>
        <v>0</v>
      </c>
      <c r="O22">
        <f>'D. Key Performance Area 2'!AE59</f>
        <v>0</v>
      </c>
      <c r="P22">
        <f>'D. Key Performance Area 2'!AF60</f>
        <v>0</v>
      </c>
      <c r="Q22">
        <f>'D. Key Performance Area 2'!AH59</f>
        <v>0</v>
      </c>
      <c r="R22" t="str">
        <f>'D. Key Performance Area 2'!AI59</f>
        <v>Check input</v>
      </c>
      <c r="S22" t="str">
        <f>'D. Key Performance Area 2'!AJ59</f>
        <v>Check input</v>
      </c>
      <c r="T22" t="str">
        <f>'D. Key Performance Area 2'!AK59</f>
        <v>Check input</v>
      </c>
      <c r="U22" t="str">
        <f>'D. Key Performance Area 2'!AL59</f>
        <v>Check input</v>
      </c>
      <c r="V22">
        <f>'D. Key Performance Area 2'!AM60</f>
        <v>0</v>
      </c>
    </row>
    <row r="23" spans="1:22" x14ac:dyDescent="0.2">
      <c r="A23">
        <f>'A. About internships stocktake'!$C$4</f>
        <v>0</v>
      </c>
      <c r="B23">
        <f>'A. About internships stocktake'!$C$5</f>
        <v>0</v>
      </c>
      <c r="C23">
        <f>'D. Key Performance Area 3'!B11</f>
        <v>11.1</v>
      </c>
      <c r="D23" s="11" t="str">
        <f>'D. Key Performance Area 3'!C11</f>
        <v>Performance evaluation of intern</v>
      </c>
      <c r="E23">
        <f>'D. Key Performance Area 3'!F12</f>
        <v>0</v>
      </c>
      <c r="F23">
        <f>'D. Key Performance Area 3'!H12</f>
        <v>0</v>
      </c>
      <c r="G23">
        <f>COUNTIF('D. Key Performance Area 3'!O11:O13,"Yes")</f>
        <v>0</v>
      </c>
      <c r="H23" t="str">
        <f>'D. Key Performance Area 3'!U11</f>
        <v>value yet to be entered</v>
      </c>
      <c r="I23">
        <f>'D. Key Performance Area 3'!V12</f>
        <v>0</v>
      </c>
      <c r="J23">
        <f>'D. Key Performance Area 3'!X11</f>
        <v>0</v>
      </c>
      <c r="K23">
        <f>'D. Key Performance Area 3'!Y12</f>
        <v>0</v>
      </c>
      <c r="L23">
        <f>'D. Key Performance Area 3'!AA11</f>
        <v>0</v>
      </c>
      <c r="M23" t="str">
        <f>'D. Key Performance Area 3'!AB11</f>
        <v>value yet to be entered</v>
      </c>
      <c r="N23">
        <f>'D. Key Performance Area 3'!AC12</f>
        <v>0</v>
      </c>
      <c r="O23">
        <f>'D. Key Performance Area 3'!AE11</f>
        <v>0</v>
      </c>
      <c r="P23">
        <f>'D. Key Performance Area 3'!AF12</f>
        <v>0</v>
      </c>
      <c r="Q23">
        <f>'D. Key Performance Area 3'!AH11</f>
        <v>0</v>
      </c>
      <c r="R23" t="str">
        <f>'D. Key Performance Area 3'!AI11</f>
        <v>Check input</v>
      </c>
      <c r="S23" t="str">
        <f>'D. Key Performance Area 3'!AJ11</f>
        <v>Check input</v>
      </c>
      <c r="T23" t="str">
        <f>'D. Key Performance Area 3'!AK11</f>
        <v>Check input</v>
      </c>
      <c r="U23" t="str">
        <f>'D. Key Performance Area 3'!AL11</f>
        <v>Check input</v>
      </c>
      <c r="V23">
        <f>'D. Key Performance Area 3'!AM12</f>
        <v>0</v>
      </c>
    </row>
    <row r="24" spans="1:22" x14ac:dyDescent="0.2">
      <c r="A24">
        <f>'A. About internships stocktake'!$C$4</f>
        <v>0</v>
      </c>
      <c r="B24">
        <f>'A. About internships stocktake'!$C$5</f>
        <v>0</v>
      </c>
      <c r="C24">
        <f>'D. Key Performance Area 3'!B14</f>
        <v>11.2</v>
      </c>
      <c r="D24" s="11" t="str">
        <f>'D. Key Performance Area 3'!C14</f>
        <v>Certificate of completion of internship</v>
      </c>
      <c r="E24">
        <f>'D. Key Performance Area 3'!F15</f>
        <v>0</v>
      </c>
      <c r="F24">
        <f>'D. Key Performance Area 3'!H15</f>
        <v>0</v>
      </c>
      <c r="G24">
        <f>COUNTIF('D. Key Performance Area 3'!O14:O16,"Yes")</f>
        <v>0</v>
      </c>
      <c r="H24" t="str">
        <f>'D. Key Performance Area 3'!U14</f>
        <v>value yet to be entered</v>
      </c>
      <c r="I24">
        <f>'D. Key Performance Area 3'!V15</f>
        <v>0</v>
      </c>
      <c r="J24">
        <f>'D. Key Performance Area 3'!X14</f>
        <v>0</v>
      </c>
      <c r="K24">
        <f>'D. Key Performance Area 3'!Y15</f>
        <v>0</v>
      </c>
      <c r="L24">
        <f>'D. Key Performance Area 3'!AA14</f>
        <v>0</v>
      </c>
      <c r="M24" t="str">
        <f>'D. Key Performance Area 3'!AB14</f>
        <v>value yet to be entered</v>
      </c>
      <c r="N24">
        <f>'D. Key Performance Area 3'!AC15</f>
        <v>0</v>
      </c>
      <c r="O24">
        <f>'D. Key Performance Area 3'!AE14</f>
        <v>0</v>
      </c>
      <c r="P24">
        <f>'D. Key Performance Area 3'!AF15</f>
        <v>0</v>
      </c>
      <c r="Q24">
        <f>'D. Key Performance Area 3'!AH14</f>
        <v>0</v>
      </c>
      <c r="R24" t="str">
        <f>'D. Key Performance Area 3'!AI14</f>
        <v>Check input</v>
      </c>
      <c r="S24" t="str">
        <f>'D. Key Performance Area 3'!AJ14</f>
        <v>Check input</v>
      </c>
      <c r="T24" t="str">
        <f>'D. Key Performance Area 3'!AK14</f>
        <v>Check input</v>
      </c>
      <c r="U24" t="str">
        <f>'D. Key Performance Area 3'!AL14</f>
        <v>Check input</v>
      </c>
      <c r="V24">
        <f>'D. Key Performance Area 3'!AM15</f>
        <v>0</v>
      </c>
    </row>
    <row r="25" spans="1:22" x14ac:dyDescent="0.2">
      <c r="A25">
        <f>'A. About internships stocktake'!$C$4</f>
        <v>0</v>
      </c>
      <c r="B25">
        <f>'A. About internships stocktake'!$C$5</f>
        <v>0</v>
      </c>
      <c r="C25">
        <f>'D. Key Performance Area 3'!B18</f>
        <v>12</v>
      </c>
      <c r="D25" s="11" t="str">
        <f>'D. Key Performance Area 3'!C18</f>
        <v>Evaluation of internship experience by intern</v>
      </c>
      <c r="E25">
        <f>'D. Key Performance Area 3'!F19</f>
        <v>0</v>
      </c>
      <c r="F25">
        <f>'D. Key Performance Area 3'!H19</f>
        <v>0</v>
      </c>
      <c r="G25">
        <f>COUNTIF('D. Key Performance Area 3'!O18:O20,"Yes")</f>
        <v>0</v>
      </c>
      <c r="H25" t="str">
        <f>'D. Key Performance Area 3'!U18</f>
        <v>value yet to be entered</v>
      </c>
      <c r="I25">
        <f>'D. Key Performance Area 3'!V19</f>
        <v>0</v>
      </c>
      <c r="J25">
        <f>'D. Key Performance Area 3'!X18</f>
        <v>0</v>
      </c>
      <c r="K25">
        <f>'D. Key Performance Area 3'!Y19</f>
        <v>0</v>
      </c>
      <c r="L25">
        <f>'D. Key Performance Area 3'!AA18</f>
        <v>0</v>
      </c>
      <c r="M25" t="str">
        <f>'D. Key Performance Area 3'!AB18</f>
        <v>value yet to be entered</v>
      </c>
      <c r="N25">
        <f>'D. Key Performance Area 3'!AC19</f>
        <v>0</v>
      </c>
      <c r="O25">
        <f>'D. Key Performance Area 3'!AE18</f>
        <v>0</v>
      </c>
      <c r="P25">
        <f>'D. Key Performance Area 3'!AF19</f>
        <v>0</v>
      </c>
      <c r="Q25">
        <f>'D. Key Performance Area 3'!AH18</f>
        <v>0</v>
      </c>
      <c r="R25" t="str">
        <f>'D. Key Performance Area 3'!AI18</f>
        <v>Check input</v>
      </c>
      <c r="S25" t="str">
        <f>'D. Key Performance Area 3'!AJ18</f>
        <v>Check input</v>
      </c>
      <c r="T25" t="str">
        <f>'D. Key Performance Area 3'!AK18</f>
        <v>Check input</v>
      </c>
      <c r="U25" t="str">
        <f>'D. Key Performance Area 3'!AL18</f>
        <v>Check input</v>
      </c>
      <c r="V25">
        <f>'D. Key Performance Area 3'!AM19</f>
        <v>0</v>
      </c>
    </row>
    <row r="26" spans="1:22" x14ac:dyDescent="0.2">
      <c r="A26">
        <f>'A. About internships stocktake'!$C$4</f>
        <v>0</v>
      </c>
      <c r="B26">
        <f>'A. About internships stocktake'!$C$5</f>
        <v>0</v>
      </c>
      <c r="C26">
        <f>'D. Key Performance Area 3'!B22</f>
        <v>13</v>
      </c>
      <c r="D26" s="11" t="str">
        <f>'D. Key Performance Area 3'!C22</f>
        <v xml:space="preserve">Internship period considered as work experience </v>
      </c>
      <c r="E26">
        <f>'D. Key Performance Area 3'!F23</f>
        <v>0</v>
      </c>
      <c r="F26">
        <f>'D. Key Performance Area 3'!H23</f>
        <v>0</v>
      </c>
      <c r="G26">
        <f>COUNTIF('D. Key Performance Area 3'!O22:O24,"Yes")</f>
        <v>0</v>
      </c>
      <c r="H26" t="str">
        <f>'D. Key Performance Area 3'!U22</f>
        <v>value yet to be entered</v>
      </c>
      <c r="I26">
        <f>'D. Key Performance Area 3'!V23</f>
        <v>0</v>
      </c>
      <c r="J26">
        <f>'D. Key Performance Area 3'!X22</f>
        <v>0</v>
      </c>
      <c r="K26">
        <f>'D. Key Performance Area 3'!Y23</f>
        <v>0</v>
      </c>
      <c r="L26">
        <f>'D. Key Performance Area 3'!AA22</f>
        <v>0</v>
      </c>
      <c r="M26" t="str">
        <f>'D. Key Performance Area 3'!AB22</f>
        <v>value yet to be entered</v>
      </c>
      <c r="N26">
        <f>'D. Key Performance Area 3'!AC23</f>
        <v>0</v>
      </c>
      <c r="O26">
        <f>'D. Key Performance Area 3'!AE22</f>
        <v>0</v>
      </c>
      <c r="P26">
        <f>'D. Key Performance Area 3'!AF23</f>
        <v>0</v>
      </c>
      <c r="Q26">
        <f>'D. Key Performance Area 3'!AH22</f>
        <v>0</v>
      </c>
      <c r="R26" t="str">
        <f>'D. Key Performance Area 3'!AI22</f>
        <v>Check input</v>
      </c>
      <c r="S26" t="str">
        <f>'D. Key Performance Area 3'!AJ22</f>
        <v>Check input</v>
      </c>
      <c r="T26" t="str">
        <f>'D. Key Performance Area 3'!AK22</f>
        <v>Check input</v>
      </c>
      <c r="U26" t="str">
        <f>'D. Key Performance Area 3'!AL22</f>
        <v>Check input</v>
      </c>
      <c r="V26">
        <f>'D. Key Performance Area 3'!AM23</f>
        <v>0</v>
      </c>
    </row>
    <row r="27" spans="1:22" x14ac:dyDescent="0.2">
      <c r="A27">
        <f>'A. About internships stocktake'!$C$4</f>
        <v>0</v>
      </c>
      <c r="B27">
        <f>'A. About internships stocktake'!$C$5</f>
        <v>0</v>
      </c>
      <c r="C27">
        <f>'D. Key Performance Area 4'!B11</f>
        <v>14</v>
      </c>
      <c r="D27" s="11" t="str">
        <f>'D. Key Performance Area 4'!C11</f>
        <v xml:space="preserve">Equal opportunities for eligible candidates </v>
      </c>
      <c r="E27">
        <f>'D. Key Performance Area 4'!F12</f>
        <v>0</v>
      </c>
      <c r="F27">
        <f>'D. Key Performance Area 4'!H12</f>
        <v>0</v>
      </c>
      <c r="G27">
        <f>COUNTIF('D. Key Performance Area 4'!O11:O13,"Yes")</f>
        <v>0</v>
      </c>
      <c r="H27" t="str">
        <f>'D. Key Performance Area 4'!U11</f>
        <v>value yet to be entered</v>
      </c>
      <c r="I27">
        <f>'D. Key Performance Area 4'!V12</f>
        <v>0</v>
      </c>
      <c r="J27">
        <f>'D. Key Performance Area 4'!X11</f>
        <v>0</v>
      </c>
      <c r="K27">
        <f>'D. Key Performance Area 4'!Y12</f>
        <v>0</v>
      </c>
      <c r="L27">
        <f>'D. Key Performance Area 4'!AA11</f>
        <v>0</v>
      </c>
      <c r="M27" t="str">
        <f>'D. Key Performance Area 4'!AB11</f>
        <v>value yet to be entered</v>
      </c>
      <c r="N27">
        <f>'D. Key Performance Area 4'!AC12</f>
        <v>0</v>
      </c>
      <c r="O27">
        <f>'D. Key Performance Area 4'!AE11</f>
        <v>0</v>
      </c>
      <c r="P27">
        <f>'D. Key Performance Area 4'!AF12</f>
        <v>0</v>
      </c>
      <c r="Q27">
        <f>'D. Key Performance Area 4'!AH11</f>
        <v>0</v>
      </c>
      <c r="R27" t="str">
        <f>'D. Key Performance Area 4'!AI11</f>
        <v>Check input</v>
      </c>
      <c r="S27" t="str">
        <f>'D. Key Performance Area 4'!AJ11</f>
        <v>Check input</v>
      </c>
      <c r="T27" t="str">
        <f>'D. Key Performance Area 4'!AK11</f>
        <v>Check input</v>
      </c>
      <c r="U27" t="str">
        <f>'D. Key Performance Area 4'!AL11</f>
        <v>Check input</v>
      </c>
      <c r="V27">
        <f>'D. Key Performance Area 4'!AM12</f>
        <v>0</v>
      </c>
    </row>
    <row r="28" spans="1:22" x14ac:dyDescent="0.2">
      <c r="A28">
        <f>'A. About internships stocktake'!$C$4</f>
        <v>0</v>
      </c>
      <c r="B28">
        <f>'A. About internships stocktake'!$C$5</f>
        <v>0</v>
      </c>
      <c r="C28">
        <f>'D. Key Performance Area 4'!B15</f>
        <v>15.1</v>
      </c>
      <c r="D28" s="11" t="str">
        <f>'D. Key Performance Area 4'!C15</f>
        <v>Financial support for travel to duty station</v>
      </c>
      <c r="E28">
        <f>'D. Key Performance Area 4'!F16</f>
        <v>0</v>
      </c>
      <c r="F28">
        <f>'D. Key Performance Area 4'!H16</f>
        <v>0</v>
      </c>
      <c r="G28">
        <f>COUNTIF('D. Key Performance Area 4'!O15:O17,"Yes")</f>
        <v>0</v>
      </c>
      <c r="H28" t="str">
        <f>'D. Key Performance Area 4'!U15</f>
        <v>value yet to be entered</v>
      </c>
      <c r="I28">
        <f>'D. Key Performance Area 4'!V16</f>
        <v>0</v>
      </c>
      <c r="J28">
        <f>'D. Key Performance Area 4'!X15</f>
        <v>0</v>
      </c>
      <c r="K28">
        <f>'D. Key Performance Area 4'!Y16</f>
        <v>0</v>
      </c>
      <c r="L28">
        <f>'D. Key Performance Area 4'!AA15</f>
        <v>0</v>
      </c>
      <c r="M28" t="str">
        <f>'D. Key Performance Area 4'!AB15</f>
        <v>value yet to be entered</v>
      </c>
      <c r="N28">
        <f>'D. Key Performance Area 4'!AC16</f>
        <v>0</v>
      </c>
      <c r="O28">
        <f>'D. Key Performance Area 4'!AE15</f>
        <v>0</v>
      </c>
      <c r="P28">
        <f>'D. Key Performance Area 4'!AF16</f>
        <v>0</v>
      </c>
      <c r="Q28">
        <f>'D. Key Performance Area 4'!AH15</f>
        <v>0</v>
      </c>
      <c r="R28" t="str">
        <f>'D. Key Performance Area 4'!AI15</f>
        <v>Check input</v>
      </c>
      <c r="S28" t="str">
        <f>'D. Key Performance Area 4'!AJ15</f>
        <v>Check input</v>
      </c>
      <c r="T28" t="str">
        <f>'D. Key Performance Area 4'!AK15</f>
        <v>Check input</v>
      </c>
      <c r="U28" t="str">
        <f>'D. Key Performance Area 4'!AL15</f>
        <v>Check input</v>
      </c>
      <c r="V28">
        <f>'D. Key Performance Area 4'!AM16</f>
        <v>0</v>
      </c>
    </row>
    <row r="29" spans="1:22" x14ac:dyDescent="0.2">
      <c r="A29">
        <f>'A. About internships stocktake'!$C$4</f>
        <v>0</v>
      </c>
      <c r="B29">
        <f>'A. About internships stocktake'!$C$5</f>
        <v>0</v>
      </c>
      <c r="C29">
        <f>'D. Key Performance Area 4'!B18</f>
        <v>15.2</v>
      </c>
      <c r="D29" s="11" t="str">
        <f>'D. Key Performance Area 4'!C18</f>
        <v xml:space="preserve">Financial support to cover living expenses </v>
      </c>
      <c r="E29">
        <f>'D. Key Performance Area 4'!F19</f>
        <v>0</v>
      </c>
      <c r="F29">
        <f>'D. Key Performance Area 4'!H19</f>
        <v>0</v>
      </c>
      <c r="G29">
        <f>COUNTIF('D. Key Performance Area 4'!O18:O20,"Yes")</f>
        <v>0</v>
      </c>
      <c r="H29" t="str">
        <f>'D. Key Performance Area 4'!U18</f>
        <v>value yet to be entered</v>
      </c>
      <c r="I29">
        <f>'D. Key Performance Area 4'!V19</f>
        <v>0</v>
      </c>
      <c r="J29">
        <f>'D. Key Performance Area 4'!X18</f>
        <v>0</v>
      </c>
      <c r="K29">
        <f>'D. Key Performance Area 4'!Y19</f>
        <v>0</v>
      </c>
      <c r="L29">
        <f>'D. Key Performance Area 4'!AA18</f>
        <v>0</v>
      </c>
      <c r="M29" t="str">
        <f>'D. Key Performance Area 4'!AB18</f>
        <v>value yet to be entered</v>
      </c>
      <c r="N29">
        <f>'D. Key Performance Area 4'!AC19</f>
        <v>0</v>
      </c>
      <c r="O29">
        <f>'D. Key Performance Area 4'!AE18</f>
        <v>0</v>
      </c>
      <c r="P29">
        <f>'D. Key Performance Area 4'!AF19</f>
        <v>0</v>
      </c>
      <c r="Q29">
        <f>'D. Key Performance Area 4'!AH18</f>
        <v>0</v>
      </c>
      <c r="R29" t="str">
        <f>'D. Key Performance Area 4'!AI18</f>
        <v>Check input</v>
      </c>
      <c r="S29" t="str">
        <f>'D. Key Performance Area 4'!AJ18</f>
        <v>Check input</v>
      </c>
      <c r="T29" t="str">
        <f>'D. Key Performance Area 4'!AK18</f>
        <v>Check input</v>
      </c>
      <c r="U29" t="str">
        <f>'D. Key Performance Area 4'!AL18</f>
        <v>Check input</v>
      </c>
      <c r="V29">
        <f>'D. Key Performance Area 4'!AM19</f>
        <v>0</v>
      </c>
    </row>
    <row r="30" spans="1:22" x14ac:dyDescent="0.2">
      <c r="A30">
        <f>'A. About internships stocktake'!$C$4</f>
        <v>0</v>
      </c>
      <c r="B30">
        <f>'A. About internships stocktake'!$C$5</f>
        <v>0</v>
      </c>
      <c r="C30">
        <f>'D. Key Performance Area 4'!B21</f>
        <v>15.3</v>
      </c>
      <c r="D30" s="11" t="str">
        <f>'D. Key Performance Area 4'!C21</f>
        <v xml:space="preserve">Financial support for field training </v>
      </c>
      <c r="E30">
        <f>'D. Key Performance Area 4'!F22</f>
        <v>0</v>
      </c>
      <c r="F30">
        <f>'D. Key Performance Area 4'!H22</f>
        <v>0</v>
      </c>
      <c r="G30">
        <f>COUNTIF('D. Key Performance Area 4'!O21:O23,"Yes")</f>
        <v>0</v>
      </c>
      <c r="H30" t="str">
        <f>'D. Key Performance Area 4'!U21</f>
        <v>value yet to be entered</v>
      </c>
      <c r="I30">
        <f>'D. Key Performance Area 4'!V22</f>
        <v>0</v>
      </c>
      <c r="J30">
        <f>'D. Key Performance Area 4'!X21</f>
        <v>0</v>
      </c>
      <c r="K30">
        <f>'D. Key Performance Area 4'!Y22</f>
        <v>0</v>
      </c>
      <c r="L30">
        <f>'D. Key Performance Area 4'!AA21</f>
        <v>0</v>
      </c>
      <c r="M30" t="str">
        <f>'D. Key Performance Area 4'!AB21</f>
        <v>value yet to be entered</v>
      </c>
      <c r="N30">
        <f>'D. Key Performance Area 4'!AC22</f>
        <v>0</v>
      </c>
      <c r="O30">
        <f>'D. Key Performance Area 4'!AE21</f>
        <v>0</v>
      </c>
      <c r="P30">
        <f>'D. Key Performance Area 4'!AF22</f>
        <v>0</v>
      </c>
      <c r="Q30">
        <f>'D. Key Performance Area 4'!AH21</f>
        <v>0</v>
      </c>
      <c r="R30" t="str">
        <f>'D. Key Performance Area 4'!AI21</f>
        <v>Check input</v>
      </c>
      <c r="S30" t="str">
        <f>'D. Key Performance Area 4'!AJ21</f>
        <v>Check input</v>
      </c>
      <c r="T30" t="str">
        <f>'D. Key Performance Area 4'!AK21</f>
        <v>Check input</v>
      </c>
      <c r="U30" t="str">
        <f>'D. Key Performance Area 4'!AL21</f>
        <v>Check input</v>
      </c>
      <c r="V30">
        <f>'D. Key Performance Area 4'!AM22</f>
        <v>0</v>
      </c>
    </row>
    <row r="31" spans="1:22" x14ac:dyDescent="0.2">
      <c r="A31">
        <f>'A. About internships stocktake'!$C$4</f>
        <v>0</v>
      </c>
      <c r="B31">
        <f>'A. About internships stocktake'!$C$5</f>
        <v>0</v>
      </c>
      <c r="C31">
        <f>'D. Key Performance Area 4'!B25</f>
        <v>16</v>
      </c>
      <c r="D31" s="11" t="str">
        <f>'D. Key Performance Area 4'!C25</f>
        <v>Elimination of mandatory break in service</v>
      </c>
      <c r="E31">
        <f>'D. Key Performance Area 4'!F26</f>
        <v>0</v>
      </c>
      <c r="F31">
        <f>'D. Key Performance Area 4'!H26</f>
        <v>0</v>
      </c>
      <c r="G31">
        <f>COUNTIF('D. Key Performance Area 4'!O25:O27,"Yes")</f>
        <v>0</v>
      </c>
      <c r="H31" t="str">
        <f>'D. Key Performance Area 4'!U25</f>
        <v>value yet to be entered</v>
      </c>
      <c r="I31">
        <f>'D. Key Performance Area 4'!V26</f>
        <v>0</v>
      </c>
      <c r="J31">
        <f>'D. Key Performance Area 4'!X25</f>
        <v>0</v>
      </c>
      <c r="K31">
        <f>'D. Key Performance Area 4'!Y26</f>
        <v>0</v>
      </c>
      <c r="L31">
        <f>'D. Key Performance Area 4'!AA25</f>
        <v>0</v>
      </c>
      <c r="M31" t="str">
        <f>'D. Key Performance Area 4'!AB25</f>
        <v>value yet to be entered</v>
      </c>
      <c r="N31">
        <f>'D. Key Performance Area 4'!AC26</f>
        <v>0</v>
      </c>
      <c r="O31">
        <f>'D. Key Performance Area 4'!AE25</f>
        <v>0</v>
      </c>
      <c r="P31">
        <f>'D. Key Performance Area 4'!AF26</f>
        <v>0</v>
      </c>
      <c r="Q31">
        <f>'D. Key Performance Area 4'!AH25</f>
        <v>0</v>
      </c>
      <c r="R31" t="str">
        <f>'D. Key Performance Area 4'!AI25</f>
        <v>Check input</v>
      </c>
      <c r="S31" t="str">
        <f>'D. Key Performance Area 4'!AJ25</f>
        <v>Check input</v>
      </c>
      <c r="T31" t="str">
        <f>'D. Key Performance Area 4'!AK25</f>
        <v>Check input</v>
      </c>
      <c r="U31" t="str">
        <f>'D. Key Performance Area 4'!AL25</f>
        <v>Check input</v>
      </c>
      <c r="V31">
        <f>'D. Key Performance Area 4'!AM26</f>
        <v>0</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26676-3457-41EA-99D5-B729C7F01F06}">
  <dimension ref="A1:AD93"/>
  <sheetViews>
    <sheetView zoomScaleNormal="100" workbookViewId="0">
      <selection activeCell="A6" sqref="A6:C8"/>
    </sheetView>
  </sheetViews>
  <sheetFormatPr baseColWidth="10" defaultColWidth="8.83203125" defaultRowHeight="15" x14ac:dyDescent="0.2"/>
  <cols>
    <col min="3" max="3" width="43.1640625" customWidth="1"/>
    <col min="4" max="4" width="27.1640625" customWidth="1"/>
    <col min="5" max="5" width="9" customWidth="1"/>
    <col min="6" max="6" width="36.1640625" bestFit="1" customWidth="1"/>
    <col min="7" max="7" width="26.83203125" customWidth="1"/>
    <col min="8" max="8" width="27.1640625" bestFit="1" customWidth="1"/>
    <col min="9" max="9" width="69.33203125" customWidth="1"/>
    <col min="10" max="10" width="37.1640625" customWidth="1"/>
    <col min="11" max="11" width="26.1640625" customWidth="1"/>
    <col min="12" max="12" width="69.83203125" customWidth="1"/>
    <col min="13" max="13" width="42.1640625" customWidth="1"/>
    <col min="14" max="14" width="18.83203125" customWidth="1"/>
    <col min="15" max="15" width="27.1640625" bestFit="1" customWidth="1"/>
    <col min="16" max="16" width="17.1640625" customWidth="1"/>
    <col min="17" max="17" width="27.1640625" bestFit="1" customWidth="1"/>
    <col min="18" max="18" width="14.6640625" bestFit="1" customWidth="1"/>
    <col min="19" max="19" width="19.1640625" customWidth="1"/>
    <col min="20" max="20" width="27.1640625" bestFit="1" customWidth="1"/>
    <col min="21" max="21" width="20.33203125" customWidth="1"/>
    <col min="22" max="22" width="27.1640625" bestFit="1" customWidth="1"/>
    <col min="23" max="23" width="19.83203125" customWidth="1"/>
    <col min="24" max="26" width="18.6640625" customWidth="1"/>
    <col min="27" max="27" width="21" customWidth="1"/>
    <col min="28" max="28" width="30.6640625" customWidth="1"/>
    <col min="29" max="29" width="71.83203125" customWidth="1"/>
    <col min="30" max="30" width="56.5" customWidth="1"/>
  </cols>
  <sheetData>
    <row r="1" spans="1:30" x14ac:dyDescent="0.2">
      <c r="C1" s="25"/>
      <c r="D1" s="28"/>
      <c r="E1" s="25"/>
      <c r="F1" s="25"/>
      <c r="G1" s="27"/>
      <c r="H1" s="26"/>
      <c r="I1" s="26"/>
      <c r="J1" s="26"/>
      <c r="K1" s="27"/>
      <c r="L1" s="27"/>
      <c r="M1" s="27"/>
      <c r="N1" s="26"/>
      <c r="O1" s="26"/>
      <c r="P1" s="26"/>
      <c r="Q1" s="26"/>
      <c r="R1" s="26"/>
      <c r="S1" s="26"/>
      <c r="T1" s="26"/>
      <c r="U1" s="26"/>
      <c r="V1" s="26"/>
      <c r="W1" s="26"/>
      <c r="X1" s="26"/>
      <c r="Y1" s="26"/>
      <c r="Z1" s="26"/>
      <c r="AA1" s="26"/>
      <c r="AB1" s="26"/>
      <c r="AC1" s="26"/>
      <c r="AD1" s="26"/>
    </row>
    <row r="2" spans="1:30" x14ac:dyDescent="0.2">
      <c r="C2" s="25"/>
      <c r="D2" s="28"/>
      <c r="E2" s="25"/>
      <c r="F2" s="25"/>
      <c r="G2" s="27"/>
      <c r="H2" s="26"/>
      <c r="I2" s="26"/>
      <c r="J2" s="26"/>
      <c r="K2" s="27"/>
      <c r="L2" s="27"/>
      <c r="M2" s="27"/>
      <c r="N2" s="26"/>
      <c r="O2" s="26"/>
      <c r="P2" s="26"/>
      <c r="Q2" s="26"/>
      <c r="R2" s="26"/>
      <c r="S2" s="27"/>
      <c r="T2" s="27"/>
      <c r="U2" s="27"/>
      <c r="V2" s="27"/>
      <c r="W2" s="27"/>
      <c r="X2" s="26"/>
      <c r="Y2" s="26"/>
      <c r="Z2" s="27"/>
      <c r="AA2" s="27"/>
      <c r="AB2" s="26"/>
      <c r="AC2" s="26"/>
      <c r="AD2" s="26"/>
    </row>
    <row r="3" spans="1:30" s="32" customFormat="1" ht="32" x14ac:dyDescent="0.2">
      <c r="A3" s="35" t="s">
        <v>257</v>
      </c>
      <c r="B3" s="35" t="s">
        <v>258</v>
      </c>
      <c r="C3" s="30" t="s">
        <v>233</v>
      </c>
      <c r="D3" s="31" t="s">
        <v>234</v>
      </c>
      <c r="E3" s="30" t="s">
        <v>235</v>
      </c>
      <c r="F3" s="30" t="s">
        <v>235</v>
      </c>
      <c r="G3" s="27" t="s">
        <v>236</v>
      </c>
      <c r="H3" s="27" t="s">
        <v>237</v>
      </c>
      <c r="I3" s="27" t="s">
        <v>238</v>
      </c>
      <c r="J3" s="27" t="s">
        <v>239</v>
      </c>
      <c r="K3" s="27" t="s">
        <v>240</v>
      </c>
      <c r="L3" s="27" t="s">
        <v>242</v>
      </c>
      <c r="M3" s="27" t="s">
        <v>241</v>
      </c>
      <c r="N3" s="33" t="s">
        <v>243</v>
      </c>
      <c r="O3" s="29" t="s">
        <v>244</v>
      </c>
      <c r="P3" s="29" t="s">
        <v>246</v>
      </c>
      <c r="Q3" s="29" t="s">
        <v>245</v>
      </c>
      <c r="R3" s="29" t="s">
        <v>247</v>
      </c>
      <c r="S3" s="33" t="s">
        <v>243</v>
      </c>
      <c r="T3" s="29" t="s">
        <v>248</v>
      </c>
      <c r="U3" s="29" t="s">
        <v>249</v>
      </c>
      <c r="V3" s="29" t="s">
        <v>250</v>
      </c>
      <c r="W3" s="29" t="s">
        <v>251</v>
      </c>
      <c r="X3" s="34">
        <v>20.190000000000001</v>
      </c>
      <c r="Y3" s="29" t="s">
        <v>252</v>
      </c>
      <c r="Z3" s="34">
        <v>20.21</v>
      </c>
      <c r="AA3" s="29" t="s">
        <v>253</v>
      </c>
      <c r="AB3" s="27" t="s">
        <v>254</v>
      </c>
      <c r="AC3" s="27" t="s">
        <v>255</v>
      </c>
      <c r="AD3" s="27" t="s">
        <v>256</v>
      </c>
    </row>
    <row r="4" spans="1:30" ht="14.5" customHeight="1" x14ac:dyDescent="0.2">
      <c r="A4" s="36">
        <f>'A. About internships stocktake'!$C$4</f>
        <v>0</v>
      </c>
      <c r="B4" s="36">
        <f>'A. About internships stocktake'!$C$5</f>
        <v>0</v>
      </c>
      <c r="C4" s="24" t="str">
        <f>'D. Key Performance Area 1'!A11</f>
        <v>KPI 1. Informing application status: UN entities provide information on application status to internship applicants</v>
      </c>
      <c r="D4" s="24" t="str">
        <f>'D. Key Performance Area 1'!D11</f>
        <v xml:space="preserve">JIU 1. Application status </v>
      </c>
      <c r="E4" s="24">
        <f>'D. Key Performance Area 1'!B11</f>
        <v>1</v>
      </c>
      <c r="F4" s="24" t="str">
        <f>'D. Key Performance Area 1'!C11</f>
        <v>Information on the status of application</v>
      </c>
      <c r="G4" s="24" t="str">
        <f>'D. Key Performance Area 1'!F11</f>
        <v>Click to see dropwdown below</v>
      </c>
      <c r="H4" s="24" t="str">
        <f>'D. Key Performance Area 1'!H11</f>
        <v>Click to see dropwdown below</v>
      </c>
      <c r="I4" s="24">
        <f>'D. Key Performance Area 1'!K11</f>
        <v>0</v>
      </c>
      <c r="J4" s="24">
        <f>'D. Key Performance Area 1'!M11</f>
        <v>0</v>
      </c>
      <c r="K4" s="24">
        <f>'D. Key Performance Area 1'!O11</f>
        <v>0</v>
      </c>
      <c r="L4" s="24">
        <f>'D. Key Performance Area 1'!R11</f>
        <v>0</v>
      </c>
      <c r="M4" s="24">
        <f>'D. Key Performance Area 1'!T11</f>
        <v>0</v>
      </c>
      <c r="N4" s="24" t="str">
        <f>'D. Key Performance Area 1'!U11</f>
        <v>value yet to be entered</v>
      </c>
      <c r="O4" s="24" t="str">
        <f>'D. Key Performance Area 1'!V11</f>
        <v>Click to see dropwdown below</v>
      </c>
      <c r="P4" s="24">
        <f>'D. Key Performance Area 1'!X11</f>
        <v>0</v>
      </c>
      <c r="Q4" s="24" t="str">
        <f>'D. Key Performance Area 1'!Y11</f>
        <v>Click to see dropwdown below</v>
      </c>
      <c r="R4" s="24">
        <f>'D. Key Performance Area 1'!AA11</f>
        <v>0</v>
      </c>
      <c r="S4" s="24" t="str">
        <f>'D. Key Performance Area 1'!AB11</f>
        <v>value yet to be entered</v>
      </c>
      <c r="T4" s="24" t="str">
        <f>'D. Key Performance Area 1'!AC11</f>
        <v>Click to see dropwdown below</v>
      </c>
      <c r="U4" s="24">
        <f>'D. Key Performance Area 1'!AE11</f>
        <v>0</v>
      </c>
      <c r="V4" s="24" t="str">
        <f>'D. Key Performance Area 1'!AF11</f>
        <v>Click to see dropwdown below</v>
      </c>
      <c r="W4" s="24">
        <f>'D. Key Performance Area 1'!AH11</f>
        <v>0</v>
      </c>
      <c r="X4" s="24" t="str">
        <f>'D. Key Performance Area 1'!AI11</f>
        <v>Check input</v>
      </c>
      <c r="Y4" s="24" t="str">
        <f>'D. Key Performance Area 1'!AJ11</f>
        <v>Check input</v>
      </c>
      <c r="Z4" s="24" t="str">
        <f>'D. Key Performance Area 1'!AK11</f>
        <v>Check input</v>
      </c>
      <c r="AA4" s="24" t="str">
        <f>'D. Key Performance Area 1'!AL11</f>
        <v>Check input</v>
      </c>
      <c r="AB4" s="24" t="str">
        <f>'D. Key Performance Area 1'!AM11</f>
        <v>Click to see dropwdown below</v>
      </c>
      <c r="AC4" s="24">
        <f>'D. Key Performance Area 1'!AP11</f>
        <v>0</v>
      </c>
      <c r="AD4" s="24">
        <f>'D. Key Performance Area 1'!AR11</f>
        <v>0</v>
      </c>
    </row>
    <row r="5" spans="1:30" x14ac:dyDescent="0.2">
      <c r="A5" s="36">
        <f>'A. About internships stocktake'!$C$4</f>
        <v>0</v>
      </c>
      <c r="B5" s="36">
        <f>'A. About internships stocktake'!$C$5</f>
        <v>0</v>
      </c>
      <c r="C5" s="24" t="s">
        <v>217</v>
      </c>
      <c r="D5" s="24" t="s">
        <v>67</v>
      </c>
      <c r="E5" s="24">
        <v>1</v>
      </c>
      <c r="F5" s="24" t="s">
        <v>141</v>
      </c>
      <c r="G5" s="24">
        <f>'D. Key Performance Area 1'!F12</f>
        <v>0</v>
      </c>
      <c r="H5" s="24">
        <f>'D. Key Performance Area 1'!H12</f>
        <v>0</v>
      </c>
      <c r="I5" s="24">
        <f>'D. Key Performance Area 1'!K12</f>
        <v>0</v>
      </c>
      <c r="J5" s="24">
        <f>'D. Key Performance Area 1'!M12</f>
        <v>0</v>
      </c>
      <c r="K5" s="24">
        <f>'D. Key Performance Area 1'!O12</f>
        <v>0</v>
      </c>
      <c r="L5" s="24">
        <f>'D. Key Performance Area 1'!R12</f>
        <v>0</v>
      </c>
      <c r="M5" s="24">
        <f>'D. Key Performance Area 1'!T12</f>
        <v>0</v>
      </c>
      <c r="N5" s="24">
        <f>'D. Key Performance Area 1'!U12</f>
        <v>0</v>
      </c>
      <c r="O5" s="24">
        <f>'D. Key Performance Area 1'!V12</f>
        <v>0</v>
      </c>
      <c r="P5" s="24">
        <f>'D. Key Performance Area 1'!X12</f>
        <v>0</v>
      </c>
      <c r="Q5" s="24">
        <f>'D. Key Performance Area 1'!Y12</f>
        <v>0</v>
      </c>
      <c r="R5" s="24">
        <f>'D. Key Performance Area 1'!AA12</f>
        <v>0</v>
      </c>
      <c r="S5" s="24">
        <f>'D. Key Performance Area 1'!AB12</f>
        <v>0</v>
      </c>
      <c r="T5" s="24">
        <f>'D. Key Performance Area 1'!AC12</f>
        <v>0</v>
      </c>
      <c r="U5" s="24">
        <f>'D. Key Performance Area 1'!AE12</f>
        <v>0</v>
      </c>
      <c r="V5" s="24">
        <f>'D. Key Performance Area 1'!AF12</f>
        <v>0</v>
      </c>
      <c r="W5" s="24">
        <f>'D. Key Performance Area 1'!AH12</f>
        <v>0</v>
      </c>
      <c r="X5" s="24">
        <f>'D. Key Performance Area 1'!AI12</f>
        <v>0</v>
      </c>
      <c r="Y5" s="24">
        <f>'D. Key Performance Area 1'!AJ12</f>
        <v>0</v>
      </c>
      <c r="Z5" s="24">
        <f>'D. Key Performance Area 1'!AK12</f>
        <v>0</v>
      </c>
      <c r="AA5" s="24">
        <f>'D. Key Performance Area 1'!AL12</f>
        <v>0</v>
      </c>
      <c r="AB5" s="24">
        <f>'D. Key Performance Area 1'!AM12</f>
        <v>0</v>
      </c>
      <c r="AC5" s="24">
        <f>'D. Key Performance Area 1'!AP12</f>
        <v>0</v>
      </c>
      <c r="AD5" s="24">
        <f>'D. Key Performance Area 1'!AR12</f>
        <v>0</v>
      </c>
    </row>
    <row r="6" spans="1:30" x14ac:dyDescent="0.2">
      <c r="A6" s="36">
        <f>'A. About internships stocktake'!$C$4</f>
        <v>0</v>
      </c>
      <c r="B6" s="36">
        <f>'A. About internships stocktake'!$C$5</f>
        <v>0</v>
      </c>
      <c r="C6" s="24" t="s">
        <v>217</v>
      </c>
      <c r="D6" s="24" t="s">
        <v>67</v>
      </c>
      <c r="E6" s="24">
        <v>1</v>
      </c>
      <c r="F6" s="24" t="s">
        <v>141</v>
      </c>
      <c r="G6" s="24">
        <f>'D. Key Performance Area 1'!F13</f>
        <v>0</v>
      </c>
      <c r="H6" s="24">
        <f>'D. Key Performance Area 1'!H13</f>
        <v>0</v>
      </c>
      <c r="I6" s="24">
        <f>'D. Key Performance Area 1'!K13</f>
        <v>0</v>
      </c>
      <c r="J6" s="24">
        <f>'D. Key Performance Area 1'!M13</f>
        <v>0</v>
      </c>
      <c r="K6" s="24">
        <f>'D. Key Performance Area 1'!O13</f>
        <v>0</v>
      </c>
      <c r="L6" s="24">
        <f>'D. Key Performance Area 1'!R13</f>
        <v>0</v>
      </c>
      <c r="M6" s="24">
        <f>'D. Key Performance Area 1'!T13</f>
        <v>0</v>
      </c>
      <c r="N6" s="24">
        <f>'D. Key Performance Area 1'!U13</f>
        <v>0</v>
      </c>
      <c r="O6" s="24">
        <f>'D. Key Performance Area 1'!V13</f>
        <v>0</v>
      </c>
      <c r="P6" s="24">
        <f>'D. Key Performance Area 1'!X13</f>
        <v>0</v>
      </c>
      <c r="Q6" s="24">
        <f>'D. Key Performance Area 1'!Y13</f>
        <v>0</v>
      </c>
      <c r="R6" s="24">
        <f>'D. Key Performance Area 1'!AA13</f>
        <v>0</v>
      </c>
      <c r="S6" s="24">
        <f>'D. Key Performance Area 1'!AB13</f>
        <v>0</v>
      </c>
      <c r="T6" s="24">
        <f>'D. Key Performance Area 1'!AC13</f>
        <v>0</v>
      </c>
      <c r="U6" s="24">
        <f>'D. Key Performance Area 1'!AE13</f>
        <v>0</v>
      </c>
      <c r="V6" s="24">
        <f>'D. Key Performance Area 1'!AF13</f>
        <v>0</v>
      </c>
      <c r="W6" s="24">
        <f>'D. Key Performance Area 1'!AH13</f>
        <v>0</v>
      </c>
      <c r="X6" s="24">
        <f>'D. Key Performance Area 1'!AI13</f>
        <v>0</v>
      </c>
      <c r="Y6" s="24">
        <f>'D. Key Performance Area 1'!AJ13</f>
        <v>0</v>
      </c>
      <c r="Z6" s="24">
        <f>'D. Key Performance Area 1'!AK13</f>
        <v>0</v>
      </c>
      <c r="AA6" s="24">
        <f>'D. Key Performance Area 1'!AL13</f>
        <v>0</v>
      </c>
      <c r="AB6" s="24">
        <f>'D. Key Performance Area 1'!AM13</f>
        <v>0</v>
      </c>
      <c r="AC6" s="24">
        <f>'D. Key Performance Area 1'!AP13</f>
        <v>0</v>
      </c>
      <c r="AD6" s="24">
        <f>'D. Key Performance Area 1'!AR13</f>
        <v>0</v>
      </c>
    </row>
    <row r="7" spans="1:30" ht="14.5" customHeight="1" x14ac:dyDescent="0.2">
      <c r="A7" s="36">
        <f>'A. About internships stocktake'!$C$4</f>
        <v>0</v>
      </c>
      <c r="B7" s="36">
        <f>'A. About internships stocktake'!$C$5</f>
        <v>0</v>
      </c>
      <c r="C7" s="24" t="str">
        <f>'D. Key Performance Area 1'!A15</f>
        <v>KPI 2. Selection: UN entities use clearly laid out  selection criteria and processes to select interns</v>
      </c>
      <c r="D7" s="24" t="str">
        <f>'D. Key Performance Area 1'!D15</f>
        <v>JIU 2. Selection criteria, process, decision and time to start</v>
      </c>
      <c r="E7" s="24">
        <f>'D. Key Performance Area 1'!B15</f>
        <v>2.1</v>
      </c>
      <c r="F7" s="24" t="str">
        <f>'D. Key Performance Area 1'!C15</f>
        <v>ToR for internship</v>
      </c>
      <c r="G7" s="24" t="str">
        <f>'D. Key Performance Area 1'!F15</f>
        <v>Click to see dropwdown below</v>
      </c>
      <c r="H7" s="24" t="str">
        <f>'D. Key Performance Area 1'!H15</f>
        <v>Click to see dropwdown below</v>
      </c>
      <c r="I7" s="24">
        <f>'D. Key Performance Area 1'!K15</f>
        <v>0</v>
      </c>
      <c r="J7" s="24">
        <f>'D. Key Performance Area 1'!M15</f>
        <v>0</v>
      </c>
      <c r="K7" s="24">
        <f>'D. Key Performance Area 1'!O15</f>
        <v>0</v>
      </c>
      <c r="L7" s="24">
        <f>'D. Key Performance Area 1'!R15</f>
        <v>0</v>
      </c>
      <c r="M7" s="24">
        <f>'D. Key Performance Area 1'!T15</f>
        <v>0</v>
      </c>
      <c r="N7" s="24" t="str">
        <f>'D. Key Performance Area 1'!U15</f>
        <v>value yet to be entered</v>
      </c>
      <c r="O7" s="24" t="str">
        <f>'D. Key Performance Area 1'!V15</f>
        <v>Click to see dropwdown below</v>
      </c>
      <c r="P7" s="24">
        <f>'D. Key Performance Area 1'!X15</f>
        <v>0</v>
      </c>
      <c r="Q7" s="24" t="str">
        <f>'D. Key Performance Area 1'!Y15</f>
        <v>Click to see dropwdown below</v>
      </c>
      <c r="R7" s="24">
        <f>'D. Key Performance Area 1'!AA15</f>
        <v>0</v>
      </c>
      <c r="S7" s="24" t="str">
        <f>'D. Key Performance Area 1'!AB15</f>
        <v>value yet to be entered</v>
      </c>
      <c r="T7" s="24" t="str">
        <f>'D. Key Performance Area 1'!AC15</f>
        <v>Click to see dropwdown below</v>
      </c>
      <c r="U7" s="24">
        <f>'D. Key Performance Area 1'!AE15</f>
        <v>0</v>
      </c>
      <c r="V7" s="24" t="str">
        <f>'D. Key Performance Area 1'!AF15</f>
        <v>Click to see dropwdown below</v>
      </c>
      <c r="W7" s="24">
        <f>'D. Key Performance Area 1'!AH15</f>
        <v>0</v>
      </c>
      <c r="X7" s="24" t="str">
        <f>'D. Key Performance Area 1'!AI15</f>
        <v>Check input</v>
      </c>
      <c r="Y7" s="24" t="str">
        <f>'D. Key Performance Area 1'!AJ15</f>
        <v>Check input</v>
      </c>
      <c r="Z7" s="24" t="str">
        <f>'D. Key Performance Area 1'!AK15</f>
        <v>Check input</v>
      </c>
      <c r="AA7" s="24" t="str">
        <f>'D. Key Performance Area 1'!AL15</f>
        <v>Check input</v>
      </c>
      <c r="AB7" s="24" t="str">
        <f>'D. Key Performance Area 1'!AM15</f>
        <v>Click to see dropwdown below</v>
      </c>
      <c r="AC7" s="24">
        <f>'D. Key Performance Area 1'!AP15</f>
        <v>0</v>
      </c>
      <c r="AD7" s="24">
        <f>'D. Key Performance Area 1'!AR15</f>
        <v>0</v>
      </c>
    </row>
    <row r="8" spans="1:30" x14ac:dyDescent="0.2">
      <c r="A8" s="36">
        <f>'A. About internships stocktake'!$C$4</f>
        <v>0</v>
      </c>
      <c r="B8" s="36">
        <f>'A. About internships stocktake'!$C$5</f>
        <v>0</v>
      </c>
      <c r="C8" s="24" t="s">
        <v>218</v>
      </c>
      <c r="D8" s="24" t="s">
        <v>68</v>
      </c>
      <c r="E8" s="24">
        <v>2.1</v>
      </c>
      <c r="F8" s="24" t="s">
        <v>60</v>
      </c>
      <c r="G8" s="24">
        <f>'D. Key Performance Area 1'!F16</f>
        <v>0</v>
      </c>
      <c r="H8" s="24">
        <f>'D. Key Performance Area 1'!H16</f>
        <v>0</v>
      </c>
      <c r="I8" s="24">
        <f>'D. Key Performance Area 1'!K16</f>
        <v>0</v>
      </c>
      <c r="J8" s="24">
        <f>'D. Key Performance Area 1'!M16</f>
        <v>0</v>
      </c>
      <c r="K8" s="24">
        <f>'D. Key Performance Area 1'!O16</f>
        <v>0</v>
      </c>
      <c r="L8" s="24">
        <f>'D. Key Performance Area 1'!R16</f>
        <v>0</v>
      </c>
      <c r="M8" s="24">
        <f>'D. Key Performance Area 1'!T16</f>
        <v>0</v>
      </c>
      <c r="N8" s="24">
        <f>'D. Key Performance Area 1'!U16</f>
        <v>0</v>
      </c>
      <c r="O8" s="24">
        <f>'D. Key Performance Area 1'!V16</f>
        <v>0</v>
      </c>
      <c r="P8" s="24">
        <f>'D. Key Performance Area 1'!X16</f>
        <v>0</v>
      </c>
      <c r="Q8" s="24">
        <f>'D. Key Performance Area 1'!Y16</f>
        <v>0</v>
      </c>
      <c r="R8" s="24">
        <f>'D. Key Performance Area 1'!AA16</f>
        <v>0</v>
      </c>
      <c r="S8" s="24">
        <f>'D. Key Performance Area 1'!AB16</f>
        <v>0</v>
      </c>
      <c r="T8" s="24">
        <f>'D. Key Performance Area 1'!AC16</f>
        <v>0</v>
      </c>
      <c r="U8" s="24">
        <f>'D. Key Performance Area 1'!AE16</f>
        <v>0</v>
      </c>
      <c r="V8" s="24">
        <f>'D. Key Performance Area 1'!AF16</f>
        <v>0</v>
      </c>
      <c r="W8" s="24">
        <f>'D. Key Performance Area 1'!AH16</f>
        <v>0</v>
      </c>
      <c r="X8" s="24">
        <f>'D. Key Performance Area 1'!AI16</f>
        <v>0</v>
      </c>
      <c r="Y8" s="24">
        <f>'D. Key Performance Area 1'!AJ16</f>
        <v>0</v>
      </c>
      <c r="Z8" s="24">
        <f>'D. Key Performance Area 1'!AK16</f>
        <v>0</v>
      </c>
      <c r="AA8" s="24">
        <f>'D. Key Performance Area 1'!AL16</f>
        <v>0</v>
      </c>
      <c r="AB8" s="24">
        <f>'D. Key Performance Area 1'!AM16</f>
        <v>0</v>
      </c>
      <c r="AC8" s="24">
        <f>'D. Key Performance Area 1'!AP16</f>
        <v>0</v>
      </c>
      <c r="AD8" s="24">
        <f>'D. Key Performance Area 1'!AR16</f>
        <v>0</v>
      </c>
    </row>
    <row r="9" spans="1:30" x14ac:dyDescent="0.2">
      <c r="A9" s="36">
        <f>'A. About internships stocktake'!$C$4</f>
        <v>0</v>
      </c>
      <c r="B9" s="36">
        <f>'A. About internships stocktake'!$C$5</f>
        <v>0</v>
      </c>
      <c r="C9" s="24" t="s">
        <v>218</v>
      </c>
      <c r="D9" s="24" t="s">
        <v>68</v>
      </c>
      <c r="E9" s="24">
        <v>2.1</v>
      </c>
      <c r="F9" s="24" t="s">
        <v>60</v>
      </c>
      <c r="G9" s="24">
        <f>'D. Key Performance Area 1'!F17</f>
        <v>0</v>
      </c>
      <c r="H9" s="24">
        <f>'D. Key Performance Area 1'!H17</f>
        <v>0</v>
      </c>
      <c r="I9" s="24">
        <f>'D. Key Performance Area 1'!K17</f>
        <v>0</v>
      </c>
      <c r="J9" s="24">
        <f>'D. Key Performance Area 1'!M17</f>
        <v>0</v>
      </c>
      <c r="K9" s="24">
        <f>'D. Key Performance Area 1'!O17</f>
        <v>0</v>
      </c>
      <c r="L9" s="24">
        <f>'D. Key Performance Area 1'!R17</f>
        <v>0</v>
      </c>
      <c r="M9" s="24">
        <f>'D. Key Performance Area 1'!T17</f>
        <v>0</v>
      </c>
      <c r="N9" s="24">
        <f>'D. Key Performance Area 1'!U17</f>
        <v>0</v>
      </c>
      <c r="O9" s="24">
        <f>'D. Key Performance Area 1'!V17</f>
        <v>0</v>
      </c>
      <c r="P9" s="24">
        <f>'D. Key Performance Area 1'!X17</f>
        <v>0</v>
      </c>
      <c r="Q9" s="24">
        <f>'D. Key Performance Area 1'!Y17</f>
        <v>0</v>
      </c>
      <c r="R9" s="24">
        <f>'D. Key Performance Area 1'!AA17</f>
        <v>0</v>
      </c>
      <c r="S9" s="24">
        <f>'D. Key Performance Area 1'!AB17</f>
        <v>0</v>
      </c>
      <c r="T9" s="24">
        <f>'D. Key Performance Area 1'!AC17</f>
        <v>0</v>
      </c>
      <c r="U9" s="24">
        <f>'D. Key Performance Area 1'!AE17</f>
        <v>0</v>
      </c>
      <c r="V9" s="24">
        <f>'D. Key Performance Area 1'!AF17</f>
        <v>0</v>
      </c>
      <c r="W9" s="24">
        <f>'D. Key Performance Area 1'!AH17</f>
        <v>0</v>
      </c>
      <c r="X9" s="24">
        <f>'D. Key Performance Area 1'!AI17</f>
        <v>0</v>
      </c>
      <c r="Y9" s="24">
        <f>'D. Key Performance Area 1'!AJ17</f>
        <v>0</v>
      </c>
      <c r="Z9" s="24">
        <f>'D. Key Performance Area 1'!AK17</f>
        <v>0</v>
      </c>
      <c r="AA9" s="24">
        <f>'D. Key Performance Area 1'!AL17</f>
        <v>0</v>
      </c>
      <c r="AB9" s="24">
        <f>'D. Key Performance Area 1'!AM17</f>
        <v>0</v>
      </c>
      <c r="AC9" s="24">
        <f>'D. Key Performance Area 1'!AP17</f>
        <v>0</v>
      </c>
      <c r="AD9" s="24">
        <f>'D. Key Performance Area 1'!AR17</f>
        <v>0</v>
      </c>
    </row>
    <row r="10" spans="1:30" ht="14.5" customHeight="1" x14ac:dyDescent="0.2">
      <c r="A10" s="36">
        <f>'A. About internships stocktake'!$C$4</f>
        <v>0</v>
      </c>
      <c r="B10" s="36">
        <f>'A. About internships stocktake'!$C$5</f>
        <v>0</v>
      </c>
      <c r="C10" s="24" t="s">
        <v>218</v>
      </c>
      <c r="D10" s="24" t="s">
        <v>68</v>
      </c>
      <c r="E10" s="24">
        <f>'D. Key Performance Area 1'!B18</f>
        <v>2.2000000000000002</v>
      </c>
      <c r="F10" s="24" t="str">
        <f>'D. Key Performance Area 1'!C18</f>
        <v xml:space="preserve">Selection Process </v>
      </c>
      <c r="G10" s="24" t="str">
        <f>'D. Key Performance Area 1'!F18</f>
        <v>Click to see dropwdown below</v>
      </c>
      <c r="H10" s="24" t="str">
        <f>'D. Key Performance Area 1'!H18</f>
        <v>Click to see dropwdown below</v>
      </c>
      <c r="I10" s="24">
        <f>'D. Key Performance Area 1'!K18</f>
        <v>0</v>
      </c>
      <c r="J10" s="24">
        <f>'D. Key Performance Area 1'!M18</f>
        <v>0</v>
      </c>
      <c r="K10" s="24">
        <f>'D. Key Performance Area 1'!O18</f>
        <v>0</v>
      </c>
      <c r="L10" s="24">
        <f>'D. Key Performance Area 1'!R18</f>
        <v>0</v>
      </c>
      <c r="M10" s="24">
        <f>'D. Key Performance Area 1'!T18</f>
        <v>0</v>
      </c>
      <c r="N10" s="24" t="str">
        <f>'D. Key Performance Area 1'!U18</f>
        <v>value yet to be entered</v>
      </c>
      <c r="O10" s="24" t="str">
        <f>'D. Key Performance Area 1'!V18</f>
        <v>Click to see dropwdown below</v>
      </c>
      <c r="P10" s="24">
        <f>'D. Key Performance Area 1'!X18</f>
        <v>0</v>
      </c>
      <c r="Q10" s="24" t="str">
        <f>'D. Key Performance Area 1'!Y18</f>
        <v>Click to see dropwdown below</v>
      </c>
      <c r="R10" s="24">
        <f>'D. Key Performance Area 1'!AA18</f>
        <v>0</v>
      </c>
      <c r="S10" s="24" t="str">
        <f>'D. Key Performance Area 1'!AB18</f>
        <v>value yet to be entered</v>
      </c>
      <c r="T10" s="24" t="str">
        <f>'D. Key Performance Area 1'!AC18</f>
        <v>Click to see dropwdown below</v>
      </c>
      <c r="U10" s="24">
        <f>'D. Key Performance Area 1'!AE18</f>
        <v>0</v>
      </c>
      <c r="V10" s="24" t="str">
        <f>'D. Key Performance Area 1'!AF18</f>
        <v>Click to see dropwdown below</v>
      </c>
      <c r="W10" s="24">
        <f>'D. Key Performance Area 1'!AH18</f>
        <v>0</v>
      </c>
      <c r="X10" s="24" t="str">
        <f>'D. Key Performance Area 1'!AI18</f>
        <v>Check input</v>
      </c>
      <c r="Y10" s="24" t="str">
        <f>'D. Key Performance Area 1'!AJ18</f>
        <v>Check input</v>
      </c>
      <c r="Z10" s="24" t="str">
        <f>'D. Key Performance Area 1'!AK18</f>
        <v>Check input</v>
      </c>
      <c r="AA10" s="24" t="str">
        <f>'D. Key Performance Area 1'!AL18</f>
        <v>Check input</v>
      </c>
      <c r="AB10" s="24" t="str">
        <f>'D. Key Performance Area 1'!AM18</f>
        <v>Click to see dropwdown below</v>
      </c>
      <c r="AC10" s="24">
        <f>'D. Key Performance Area 1'!AP18</f>
        <v>0</v>
      </c>
      <c r="AD10" s="24">
        <f>'D. Key Performance Area 1'!AR18</f>
        <v>0</v>
      </c>
    </row>
    <row r="11" spans="1:30" x14ac:dyDescent="0.2">
      <c r="A11" s="36">
        <f>'A. About internships stocktake'!$C$4</f>
        <v>0</v>
      </c>
      <c r="B11" s="36">
        <f>'A. About internships stocktake'!$C$5</f>
        <v>0</v>
      </c>
      <c r="C11" s="24" t="s">
        <v>218</v>
      </c>
      <c r="D11" s="24" t="s">
        <v>68</v>
      </c>
      <c r="E11" s="24">
        <v>2.2000000000000002</v>
      </c>
      <c r="F11" s="24" t="s">
        <v>10</v>
      </c>
      <c r="G11" s="24">
        <f>'D. Key Performance Area 1'!F19</f>
        <v>0</v>
      </c>
      <c r="H11" s="24">
        <f>'D. Key Performance Area 1'!H19</f>
        <v>0</v>
      </c>
      <c r="I11" s="24">
        <f>'D. Key Performance Area 1'!K19</f>
        <v>0</v>
      </c>
      <c r="J11" s="24">
        <f>'D. Key Performance Area 1'!M19</f>
        <v>0</v>
      </c>
      <c r="K11" s="24">
        <f>'D. Key Performance Area 1'!O19</f>
        <v>0</v>
      </c>
      <c r="L11" s="24">
        <f>'D. Key Performance Area 1'!R19</f>
        <v>0</v>
      </c>
      <c r="M11" s="24">
        <f>'D. Key Performance Area 1'!T19</f>
        <v>0</v>
      </c>
      <c r="N11" s="24">
        <f>'D. Key Performance Area 1'!U19</f>
        <v>0</v>
      </c>
      <c r="O11" s="24">
        <f>'D. Key Performance Area 1'!V19</f>
        <v>0</v>
      </c>
      <c r="P11" s="24">
        <f>'D. Key Performance Area 1'!X19</f>
        <v>0</v>
      </c>
      <c r="Q11" s="24">
        <f>'D. Key Performance Area 1'!Y19</f>
        <v>0</v>
      </c>
      <c r="R11" s="24">
        <f>'D. Key Performance Area 1'!AA19</f>
        <v>0</v>
      </c>
      <c r="S11" s="24">
        <f>'D. Key Performance Area 1'!AB19</f>
        <v>0</v>
      </c>
      <c r="T11" s="24">
        <f>'D. Key Performance Area 1'!AC19</f>
        <v>0</v>
      </c>
      <c r="U11" s="24">
        <f>'D. Key Performance Area 1'!AE19</f>
        <v>0</v>
      </c>
      <c r="V11" s="24">
        <f>'D. Key Performance Area 1'!AF19</f>
        <v>0</v>
      </c>
      <c r="W11" s="24">
        <f>'D. Key Performance Area 1'!AH19</f>
        <v>0</v>
      </c>
      <c r="X11" s="24">
        <f>'D. Key Performance Area 1'!AI19</f>
        <v>0</v>
      </c>
      <c r="Y11" s="24">
        <f>'D. Key Performance Area 1'!AJ19</f>
        <v>0</v>
      </c>
      <c r="Z11" s="24">
        <f>'D. Key Performance Area 1'!AK19</f>
        <v>0</v>
      </c>
      <c r="AA11" s="24">
        <f>'D. Key Performance Area 1'!AL19</f>
        <v>0</v>
      </c>
      <c r="AB11" s="24">
        <f>'D. Key Performance Area 1'!AM19</f>
        <v>0</v>
      </c>
      <c r="AC11" s="24">
        <f>'D. Key Performance Area 1'!AP19</f>
        <v>0</v>
      </c>
      <c r="AD11" s="24">
        <f>'D. Key Performance Area 1'!AR19</f>
        <v>0</v>
      </c>
    </row>
    <row r="12" spans="1:30" x14ac:dyDescent="0.2">
      <c r="A12" s="36">
        <f>'A. About internships stocktake'!$C$4</f>
        <v>0</v>
      </c>
      <c r="B12" s="36">
        <f>'A. About internships stocktake'!$C$5</f>
        <v>0</v>
      </c>
      <c r="C12" s="24" t="s">
        <v>218</v>
      </c>
      <c r="D12" s="24" t="s">
        <v>68</v>
      </c>
      <c r="E12" s="24">
        <v>2.2000000000000002</v>
      </c>
      <c r="F12" s="24" t="s">
        <v>10</v>
      </c>
      <c r="G12" s="24">
        <f>'D. Key Performance Area 1'!F20</f>
        <v>0</v>
      </c>
      <c r="H12" s="24">
        <f>'D. Key Performance Area 1'!H20</f>
        <v>0</v>
      </c>
      <c r="I12" s="24">
        <f>'D. Key Performance Area 1'!K20</f>
        <v>0</v>
      </c>
      <c r="J12" s="24">
        <f>'D. Key Performance Area 1'!M20</f>
        <v>0</v>
      </c>
      <c r="K12" s="24">
        <f>'D. Key Performance Area 1'!O20</f>
        <v>0</v>
      </c>
      <c r="L12" s="24">
        <f>'D. Key Performance Area 1'!R20</f>
        <v>0</v>
      </c>
      <c r="M12" s="24">
        <f>'D. Key Performance Area 1'!T20</f>
        <v>0</v>
      </c>
      <c r="N12" s="24">
        <f>'D. Key Performance Area 1'!U20</f>
        <v>0</v>
      </c>
      <c r="O12" s="24">
        <f>'D. Key Performance Area 1'!V20</f>
        <v>0</v>
      </c>
      <c r="P12" s="24">
        <f>'D. Key Performance Area 1'!X20</f>
        <v>0</v>
      </c>
      <c r="Q12" s="24">
        <f>'D. Key Performance Area 1'!Y20</f>
        <v>0</v>
      </c>
      <c r="R12" s="24">
        <f>'D. Key Performance Area 1'!AA20</f>
        <v>0</v>
      </c>
      <c r="S12" s="24">
        <f>'D. Key Performance Area 1'!AB20</f>
        <v>0</v>
      </c>
      <c r="T12" s="24">
        <f>'D. Key Performance Area 1'!AC20</f>
        <v>0</v>
      </c>
      <c r="U12" s="24">
        <f>'D. Key Performance Area 1'!AE20</f>
        <v>0</v>
      </c>
      <c r="V12" s="24">
        <f>'D. Key Performance Area 1'!AF20</f>
        <v>0</v>
      </c>
      <c r="W12" s="24">
        <f>'D. Key Performance Area 1'!AH20</f>
        <v>0</v>
      </c>
      <c r="X12" s="24">
        <f>'D. Key Performance Area 1'!AI20</f>
        <v>0</v>
      </c>
      <c r="Y12" s="24">
        <f>'D. Key Performance Area 1'!AJ20</f>
        <v>0</v>
      </c>
      <c r="Z12" s="24">
        <f>'D. Key Performance Area 1'!AK20</f>
        <v>0</v>
      </c>
      <c r="AA12" s="24">
        <f>'D. Key Performance Area 1'!AL20</f>
        <v>0</v>
      </c>
      <c r="AB12" s="24">
        <f>'D. Key Performance Area 1'!AM20</f>
        <v>0</v>
      </c>
      <c r="AC12" s="24">
        <f>'D. Key Performance Area 1'!AP20</f>
        <v>0</v>
      </c>
      <c r="AD12" s="24">
        <f>'D. Key Performance Area 1'!AR20</f>
        <v>0</v>
      </c>
    </row>
    <row r="13" spans="1:30" ht="14.5" customHeight="1" x14ac:dyDescent="0.2">
      <c r="A13" s="36">
        <f>'A. About internships stocktake'!$C$4</f>
        <v>0</v>
      </c>
      <c r="B13" s="36">
        <f>'A. About internships stocktake'!$C$5</f>
        <v>0</v>
      </c>
      <c r="C13" s="24" t="s">
        <v>218</v>
      </c>
      <c r="D13" s="24" t="s">
        <v>68</v>
      </c>
      <c r="E13" s="24">
        <f>'D. Key Performance Area 1'!B21</f>
        <v>2.2999999999999998</v>
      </c>
      <c r="F13" s="24" t="str">
        <f>'D. Key Performance Area 1'!C21</f>
        <v>Decision on selection</v>
      </c>
      <c r="G13" s="24" t="str">
        <f>'D. Key Performance Area 1'!F21</f>
        <v>Click to see dropwdown below</v>
      </c>
      <c r="H13" s="24" t="str">
        <f>'D. Key Performance Area 1'!H21</f>
        <v>Click to see dropwdown below</v>
      </c>
      <c r="I13" s="24">
        <f>'D. Key Performance Area 1'!K21</f>
        <v>0</v>
      </c>
      <c r="J13" s="24">
        <f>'D. Key Performance Area 1'!M21</f>
        <v>0</v>
      </c>
      <c r="K13" s="24">
        <f>'D. Key Performance Area 1'!O21</f>
        <v>0</v>
      </c>
      <c r="L13" s="24">
        <f>'D. Key Performance Area 1'!R21</f>
        <v>0</v>
      </c>
      <c r="M13" s="24">
        <f>'D. Key Performance Area 1'!T21</f>
        <v>0</v>
      </c>
      <c r="N13" s="24" t="str">
        <f>'D. Key Performance Area 1'!U21</f>
        <v>value yet to be entered</v>
      </c>
      <c r="O13" s="24" t="str">
        <f>'D. Key Performance Area 1'!V21</f>
        <v>Click to see dropwdown below</v>
      </c>
      <c r="P13" s="24">
        <f>'D. Key Performance Area 1'!X21</f>
        <v>0</v>
      </c>
      <c r="Q13" s="24" t="str">
        <f>'D. Key Performance Area 1'!Y21</f>
        <v>Click to see dropwdown below</v>
      </c>
      <c r="R13" s="24">
        <f>'D. Key Performance Area 1'!AA21</f>
        <v>0</v>
      </c>
      <c r="S13" s="24" t="str">
        <f>'D. Key Performance Area 1'!AB21</f>
        <v>value yet to be entered</v>
      </c>
      <c r="T13" s="24" t="str">
        <f>'D. Key Performance Area 1'!AC21</f>
        <v>Click to see dropwdown below</v>
      </c>
      <c r="U13" s="24">
        <f>'D. Key Performance Area 1'!AE21</f>
        <v>0</v>
      </c>
      <c r="V13" s="24" t="str">
        <f>'D. Key Performance Area 1'!AF21</f>
        <v>Click to see dropwdown below</v>
      </c>
      <c r="W13" s="24">
        <f>'D. Key Performance Area 1'!AH21</f>
        <v>0</v>
      </c>
      <c r="X13" s="24" t="str">
        <f>'D. Key Performance Area 1'!AI21</f>
        <v>Check input</v>
      </c>
      <c r="Y13" s="24" t="str">
        <f>'D. Key Performance Area 1'!AJ21</f>
        <v>Check input</v>
      </c>
      <c r="Z13" s="24" t="str">
        <f>'D. Key Performance Area 1'!AK21</f>
        <v>Check input</v>
      </c>
      <c r="AA13" s="24" t="str">
        <f>'D. Key Performance Area 1'!AL21</f>
        <v>Check input</v>
      </c>
      <c r="AB13" s="24" t="str">
        <f>'D. Key Performance Area 1'!AM21</f>
        <v>Click to see dropwdown below</v>
      </c>
      <c r="AC13" s="24">
        <f>'D. Key Performance Area 1'!AP21</f>
        <v>0</v>
      </c>
      <c r="AD13" s="24">
        <f>'D. Key Performance Area 1'!AR21</f>
        <v>0</v>
      </c>
    </row>
    <row r="14" spans="1:30" x14ac:dyDescent="0.2">
      <c r="A14" s="36">
        <f>'A. About internships stocktake'!$C$4</f>
        <v>0</v>
      </c>
      <c r="B14" s="36">
        <f>'A. About internships stocktake'!$C$5</f>
        <v>0</v>
      </c>
      <c r="C14" s="24" t="s">
        <v>218</v>
      </c>
      <c r="D14" s="24" t="s">
        <v>68</v>
      </c>
      <c r="E14" s="24">
        <v>2.2999999999999998</v>
      </c>
      <c r="F14" s="24" t="s">
        <v>11</v>
      </c>
      <c r="G14" s="24">
        <f>'D. Key Performance Area 1'!F22</f>
        <v>0</v>
      </c>
      <c r="H14" s="24">
        <f>'D. Key Performance Area 1'!H22</f>
        <v>0</v>
      </c>
      <c r="I14" s="24">
        <f>'D. Key Performance Area 1'!K22</f>
        <v>0</v>
      </c>
      <c r="J14" s="24">
        <f>'D. Key Performance Area 1'!M22</f>
        <v>0</v>
      </c>
      <c r="K14" s="24">
        <f>'D. Key Performance Area 1'!O22</f>
        <v>0</v>
      </c>
      <c r="L14" s="24">
        <f>'D. Key Performance Area 1'!R22</f>
        <v>0</v>
      </c>
      <c r="M14" s="24">
        <f>'D. Key Performance Area 1'!T22</f>
        <v>0</v>
      </c>
      <c r="N14" s="24">
        <f>'D. Key Performance Area 1'!U22</f>
        <v>0</v>
      </c>
      <c r="O14" s="24">
        <f>'D. Key Performance Area 1'!V22</f>
        <v>0</v>
      </c>
      <c r="P14" s="24">
        <f>'D. Key Performance Area 1'!X22</f>
        <v>0</v>
      </c>
      <c r="Q14" s="24">
        <f>'D. Key Performance Area 1'!Y22</f>
        <v>0</v>
      </c>
      <c r="R14" s="24">
        <f>'D. Key Performance Area 1'!AA22</f>
        <v>0</v>
      </c>
      <c r="S14" s="24">
        <f>'D. Key Performance Area 1'!AB22</f>
        <v>0</v>
      </c>
      <c r="T14" s="24">
        <f>'D. Key Performance Area 1'!AC22</f>
        <v>0</v>
      </c>
      <c r="U14" s="24">
        <f>'D. Key Performance Area 1'!AE22</f>
        <v>0</v>
      </c>
      <c r="V14" s="24">
        <f>'D. Key Performance Area 1'!AF22</f>
        <v>0</v>
      </c>
      <c r="W14" s="24">
        <f>'D. Key Performance Area 1'!AH22</f>
        <v>0</v>
      </c>
      <c r="X14" s="24">
        <f>'D. Key Performance Area 1'!AI22</f>
        <v>0</v>
      </c>
      <c r="Y14" s="24">
        <f>'D. Key Performance Area 1'!AJ22</f>
        <v>0</v>
      </c>
      <c r="Z14" s="24">
        <f>'D. Key Performance Area 1'!AK22</f>
        <v>0</v>
      </c>
      <c r="AA14" s="24">
        <f>'D. Key Performance Area 1'!AL22</f>
        <v>0</v>
      </c>
      <c r="AB14" s="24">
        <f>'D. Key Performance Area 1'!AM22</f>
        <v>0</v>
      </c>
      <c r="AC14" s="24">
        <f>'D. Key Performance Area 1'!AP22</f>
        <v>0</v>
      </c>
      <c r="AD14" s="24">
        <f>'D. Key Performance Area 1'!AR22</f>
        <v>0</v>
      </c>
    </row>
    <row r="15" spans="1:30" x14ac:dyDescent="0.2">
      <c r="A15" s="36">
        <f>'A. About internships stocktake'!$C$4</f>
        <v>0</v>
      </c>
      <c r="B15" s="36">
        <f>'A. About internships stocktake'!$C$5</f>
        <v>0</v>
      </c>
      <c r="C15" s="24" t="s">
        <v>218</v>
      </c>
      <c r="D15" s="24" t="s">
        <v>68</v>
      </c>
      <c r="E15" s="24">
        <v>2.2999999999999998</v>
      </c>
      <c r="F15" s="24" t="s">
        <v>11</v>
      </c>
      <c r="G15" s="24">
        <f>'D. Key Performance Area 1'!F23</f>
        <v>0</v>
      </c>
      <c r="H15" s="24">
        <f>'D. Key Performance Area 1'!H23</f>
        <v>0</v>
      </c>
      <c r="I15" s="24">
        <f>'D. Key Performance Area 1'!K23</f>
        <v>0</v>
      </c>
      <c r="J15" s="24">
        <f>'D. Key Performance Area 1'!M23</f>
        <v>0</v>
      </c>
      <c r="K15" s="24">
        <f>'D. Key Performance Area 1'!O23</f>
        <v>0</v>
      </c>
      <c r="L15" s="24">
        <f>'D. Key Performance Area 1'!R23</f>
        <v>0</v>
      </c>
      <c r="M15" s="24">
        <f>'D. Key Performance Area 1'!T23</f>
        <v>0</v>
      </c>
      <c r="N15" s="24">
        <f>'D. Key Performance Area 1'!U23</f>
        <v>0</v>
      </c>
      <c r="O15" s="24">
        <f>'D. Key Performance Area 1'!V23</f>
        <v>0</v>
      </c>
      <c r="P15" s="24">
        <f>'D. Key Performance Area 1'!X23</f>
        <v>0</v>
      </c>
      <c r="Q15" s="24">
        <f>'D. Key Performance Area 1'!Y23</f>
        <v>0</v>
      </c>
      <c r="R15" s="24">
        <f>'D. Key Performance Area 1'!AA23</f>
        <v>0</v>
      </c>
      <c r="S15" s="24">
        <f>'D. Key Performance Area 1'!AB23</f>
        <v>0</v>
      </c>
      <c r="T15" s="24">
        <f>'D. Key Performance Area 1'!AC23</f>
        <v>0</v>
      </c>
      <c r="U15" s="24">
        <f>'D. Key Performance Area 1'!AE23</f>
        <v>0</v>
      </c>
      <c r="V15" s="24">
        <f>'D. Key Performance Area 1'!AF23</f>
        <v>0</v>
      </c>
      <c r="W15" s="24">
        <f>'D. Key Performance Area 1'!AH23</f>
        <v>0</v>
      </c>
      <c r="X15" s="24">
        <f>'D. Key Performance Area 1'!AI23</f>
        <v>0</v>
      </c>
      <c r="Y15" s="24">
        <f>'D. Key Performance Area 1'!AJ23</f>
        <v>0</v>
      </c>
      <c r="Z15" s="24">
        <f>'D. Key Performance Area 1'!AK23</f>
        <v>0</v>
      </c>
      <c r="AA15" s="24">
        <f>'D. Key Performance Area 1'!AL23</f>
        <v>0</v>
      </c>
      <c r="AB15" s="24">
        <f>'D. Key Performance Area 1'!AM23</f>
        <v>0</v>
      </c>
      <c r="AC15" s="24">
        <f>'D. Key Performance Area 1'!AP23</f>
        <v>0</v>
      </c>
      <c r="AD15" s="24">
        <f>'D. Key Performance Area 1'!AR23</f>
        <v>0</v>
      </c>
    </row>
    <row r="16" spans="1:30" ht="14.5" customHeight="1" x14ac:dyDescent="0.2">
      <c r="A16" s="36">
        <f>'A. About internships stocktake'!$C$4</f>
        <v>0</v>
      </c>
      <c r="B16" s="36">
        <f>'A. About internships stocktake'!$C$5</f>
        <v>0</v>
      </c>
      <c r="C16" s="24" t="s">
        <v>219</v>
      </c>
      <c r="D16" s="24" t="str">
        <f>'D. Key Performance Area 1'!D25</f>
        <v>JIU 2. Selection criteria, process, decision and time to start</v>
      </c>
      <c r="E16" s="24">
        <f>'D. Key Performance Area 1'!B25</f>
        <v>3.1</v>
      </c>
      <c r="F16" s="24" t="str">
        <f>'D. Key Performance Area 1'!C25</f>
        <v xml:space="preserve">Time to start </v>
      </c>
      <c r="G16" s="24" t="str">
        <f>'D. Key Performance Area 1'!F25</f>
        <v>Click to see dropwdown below</v>
      </c>
      <c r="H16" s="24" t="str">
        <f>'D. Key Performance Area 1'!H25</f>
        <v>Click to see dropwdown below</v>
      </c>
      <c r="I16" s="24">
        <f>'D. Key Performance Area 1'!K25</f>
        <v>0</v>
      </c>
      <c r="J16" s="24">
        <f>'D. Key Performance Area 1'!M25</f>
        <v>0</v>
      </c>
      <c r="K16" s="24">
        <f>'D. Key Performance Area 1'!O25</f>
        <v>0</v>
      </c>
      <c r="L16" s="24">
        <f>'D. Key Performance Area 1'!R25</f>
        <v>0</v>
      </c>
      <c r="M16" s="24">
        <f>'D. Key Performance Area 1'!T25</f>
        <v>0</v>
      </c>
      <c r="N16" s="24" t="str">
        <f>'D. Key Performance Area 1'!U25</f>
        <v>value yet to be entered</v>
      </c>
      <c r="O16" s="24" t="str">
        <f>'D. Key Performance Area 1'!V25</f>
        <v>Click to see dropwdown below</v>
      </c>
      <c r="P16" s="24">
        <f>'D. Key Performance Area 1'!X25</f>
        <v>0</v>
      </c>
      <c r="Q16" s="24" t="str">
        <f>'D. Key Performance Area 1'!Y25</f>
        <v>Click to see dropwdown below</v>
      </c>
      <c r="R16" s="24">
        <f>'D. Key Performance Area 1'!AA25</f>
        <v>0</v>
      </c>
      <c r="S16" s="24" t="str">
        <f>'D. Key Performance Area 1'!AB25</f>
        <v>value yet to be entered</v>
      </c>
      <c r="T16" s="24" t="str">
        <f>'D. Key Performance Area 1'!AC25</f>
        <v>Click to see dropwdown below</v>
      </c>
      <c r="U16" s="24">
        <f>'D. Key Performance Area 1'!AE25</f>
        <v>0</v>
      </c>
      <c r="V16" s="24" t="str">
        <f>'D. Key Performance Area 1'!AF25</f>
        <v>Click to see dropwdown below</v>
      </c>
      <c r="W16" s="24">
        <f>'D. Key Performance Area 1'!AH25</f>
        <v>0</v>
      </c>
      <c r="X16" s="24" t="str">
        <f>'D. Key Performance Area 1'!AI25</f>
        <v>Check input</v>
      </c>
      <c r="Y16" s="24" t="str">
        <f>'D. Key Performance Area 1'!AJ25</f>
        <v>Check input</v>
      </c>
      <c r="Z16" s="24" t="str">
        <f>'D. Key Performance Area 1'!AK25</f>
        <v>Check input</v>
      </c>
      <c r="AA16" s="24" t="str">
        <f>'D. Key Performance Area 1'!AL25</f>
        <v>Check input</v>
      </c>
      <c r="AB16" s="24" t="str">
        <f>'D. Key Performance Area 1'!AM25</f>
        <v>Click to see dropwdown below</v>
      </c>
      <c r="AC16" s="24">
        <f>'D. Key Performance Area 1'!AP25</f>
        <v>0</v>
      </c>
      <c r="AD16" s="24">
        <f>'D. Key Performance Area 1'!AR25</f>
        <v>0</v>
      </c>
    </row>
    <row r="17" spans="1:30" x14ac:dyDescent="0.2">
      <c r="A17" s="36">
        <f>'A. About internships stocktake'!$C$4</f>
        <v>0</v>
      </c>
      <c r="B17" s="36">
        <f>'A. About internships stocktake'!$C$5</f>
        <v>0</v>
      </c>
      <c r="C17" s="24" t="s">
        <v>219</v>
      </c>
      <c r="D17" s="24" t="s">
        <v>68</v>
      </c>
      <c r="E17" s="24">
        <v>3.1</v>
      </c>
      <c r="F17" s="24" t="s">
        <v>12</v>
      </c>
      <c r="G17" s="24">
        <f>'D. Key Performance Area 1'!F26</f>
        <v>0</v>
      </c>
      <c r="H17" s="24">
        <f>'D. Key Performance Area 1'!H26</f>
        <v>0</v>
      </c>
      <c r="I17" s="24">
        <f>'D. Key Performance Area 1'!K26</f>
        <v>0</v>
      </c>
      <c r="J17" s="24">
        <f>'D. Key Performance Area 1'!M26</f>
        <v>0</v>
      </c>
      <c r="K17" s="24">
        <f>'D. Key Performance Area 1'!O26</f>
        <v>0</v>
      </c>
      <c r="L17" s="24">
        <f>'D. Key Performance Area 1'!R26</f>
        <v>0</v>
      </c>
      <c r="M17" s="24">
        <f>'D. Key Performance Area 1'!T26</f>
        <v>0</v>
      </c>
      <c r="N17" s="24">
        <f>'D. Key Performance Area 1'!U26</f>
        <v>0</v>
      </c>
      <c r="O17" s="24">
        <f>'D. Key Performance Area 1'!V26</f>
        <v>0</v>
      </c>
      <c r="P17" s="24">
        <f>'D. Key Performance Area 1'!X26</f>
        <v>0</v>
      </c>
      <c r="Q17" s="24">
        <f>'D. Key Performance Area 1'!Y26</f>
        <v>0</v>
      </c>
      <c r="R17" s="24">
        <f>'D. Key Performance Area 1'!AA26</f>
        <v>0</v>
      </c>
      <c r="S17" s="24">
        <f>'D. Key Performance Area 1'!AB26</f>
        <v>0</v>
      </c>
      <c r="T17" s="24">
        <f>'D. Key Performance Area 1'!AC26</f>
        <v>0</v>
      </c>
      <c r="U17" s="24">
        <f>'D. Key Performance Area 1'!AE26</f>
        <v>0</v>
      </c>
      <c r="V17" s="24">
        <f>'D. Key Performance Area 1'!AF26</f>
        <v>0</v>
      </c>
      <c r="W17" s="24">
        <f>'D. Key Performance Area 1'!AH26</f>
        <v>0</v>
      </c>
      <c r="X17" s="24">
        <f>'D. Key Performance Area 1'!AI26</f>
        <v>0</v>
      </c>
      <c r="Y17" s="24">
        <f>'D. Key Performance Area 1'!AJ26</f>
        <v>0</v>
      </c>
      <c r="Z17" s="24">
        <f>'D. Key Performance Area 1'!AK26</f>
        <v>0</v>
      </c>
      <c r="AA17" s="24">
        <f>'D. Key Performance Area 1'!AL26</f>
        <v>0</v>
      </c>
      <c r="AB17" s="24">
        <f>'D. Key Performance Area 1'!AM26</f>
        <v>0</v>
      </c>
      <c r="AC17" s="24">
        <f>'D. Key Performance Area 1'!AP26</f>
        <v>0</v>
      </c>
      <c r="AD17" s="24">
        <f>'D. Key Performance Area 1'!AR26</f>
        <v>0</v>
      </c>
    </row>
    <row r="18" spans="1:30" x14ac:dyDescent="0.2">
      <c r="A18" s="36">
        <f>'A. About internships stocktake'!$C$4</f>
        <v>0</v>
      </c>
      <c r="B18" s="36">
        <f>'A. About internships stocktake'!$C$5</f>
        <v>0</v>
      </c>
      <c r="C18" s="24" t="s">
        <v>219</v>
      </c>
      <c r="D18" s="24" t="s">
        <v>68</v>
      </c>
      <c r="E18" s="24">
        <v>3.1</v>
      </c>
      <c r="F18" s="24" t="s">
        <v>12</v>
      </c>
      <c r="G18" s="24">
        <f>'D. Key Performance Area 1'!F27</f>
        <v>0</v>
      </c>
      <c r="H18" s="24">
        <f>'D. Key Performance Area 1'!H27</f>
        <v>0</v>
      </c>
      <c r="I18" s="24">
        <f>'D. Key Performance Area 1'!K27</f>
        <v>0</v>
      </c>
      <c r="J18" s="24">
        <f>'D. Key Performance Area 1'!M27</f>
        <v>0</v>
      </c>
      <c r="K18" s="24">
        <f>'D. Key Performance Area 1'!O27</f>
        <v>0</v>
      </c>
      <c r="L18" s="24">
        <f>'D. Key Performance Area 1'!R27</f>
        <v>0</v>
      </c>
      <c r="M18" s="24">
        <f>'D. Key Performance Area 1'!T27</f>
        <v>0</v>
      </c>
      <c r="N18" s="24">
        <f>'D. Key Performance Area 1'!U27</f>
        <v>0</v>
      </c>
      <c r="O18" s="24">
        <f>'D. Key Performance Area 1'!V27</f>
        <v>0</v>
      </c>
      <c r="P18" s="24">
        <f>'D. Key Performance Area 1'!X27</f>
        <v>0</v>
      </c>
      <c r="Q18" s="24">
        <f>'D. Key Performance Area 1'!Y27</f>
        <v>0</v>
      </c>
      <c r="R18" s="24">
        <f>'D. Key Performance Area 1'!AA27</f>
        <v>0</v>
      </c>
      <c r="S18" s="24">
        <f>'D. Key Performance Area 1'!AB27</f>
        <v>0</v>
      </c>
      <c r="T18" s="24">
        <f>'D. Key Performance Area 1'!AC27</f>
        <v>0</v>
      </c>
      <c r="U18" s="24">
        <f>'D. Key Performance Area 1'!AE27</f>
        <v>0</v>
      </c>
      <c r="V18" s="24">
        <f>'D. Key Performance Area 1'!AF27</f>
        <v>0</v>
      </c>
      <c r="W18" s="24">
        <f>'D. Key Performance Area 1'!AH27</f>
        <v>0</v>
      </c>
      <c r="X18" s="24">
        <f>'D. Key Performance Area 1'!AI27</f>
        <v>0</v>
      </c>
      <c r="Y18" s="24">
        <f>'D. Key Performance Area 1'!AJ27</f>
        <v>0</v>
      </c>
      <c r="Z18" s="24">
        <f>'D. Key Performance Area 1'!AK27</f>
        <v>0</v>
      </c>
      <c r="AA18" s="24">
        <f>'D. Key Performance Area 1'!AL27</f>
        <v>0</v>
      </c>
      <c r="AB18" s="24">
        <f>'D. Key Performance Area 1'!AM27</f>
        <v>0</v>
      </c>
      <c r="AC18" s="24">
        <f>'D. Key Performance Area 1'!AP27</f>
        <v>0</v>
      </c>
      <c r="AD18" s="24">
        <f>'D. Key Performance Area 1'!AR27</f>
        <v>0</v>
      </c>
    </row>
    <row r="19" spans="1:30" ht="14.5" customHeight="1" x14ac:dyDescent="0.2">
      <c r="A19" s="36">
        <f>'A. About internships stocktake'!$C$4</f>
        <v>0</v>
      </c>
      <c r="B19" s="36">
        <f>'A. About internships stocktake'!$C$5</f>
        <v>0</v>
      </c>
      <c r="C19" s="24" t="s">
        <v>219</v>
      </c>
      <c r="D19" s="24" t="s">
        <v>72</v>
      </c>
      <c r="E19" s="24">
        <f>'D. Key Performance Area 1'!B28</f>
        <v>3.2</v>
      </c>
      <c r="F19" s="24" t="str">
        <f>'D. Key Performance Area 1'!C28</f>
        <v>Visa support for travel to duty station</v>
      </c>
      <c r="G19" s="24" t="str">
        <f>'D. Key Performance Area 1'!F28</f>
        <v>Click to see dropwdown below</v>
      </c>
      <c r="H19" s="24" t="str">
        <f>'D. Key Performance Area 1'!H28</f>
        <v>Click to see dropwdown below</v>
      </c>
      <c r="I19" s="24">
        <f>'D. Key Performance Area 1'!K28</f>
        <v>0</v>
      </c>
      <c r="J19" s="24">
        <f>'D. Key Performance Area 1'!M28</f>
        <v>0</v>
      </c>
      <c r="K19" s="24">
        <f>'D. Key Performance Area 1'!O28</f>
        <v>0</v>
      </c>
      <c r="L19" s="24">
        <f>'D. Key Performance Area 1'!R28</f>
        <v>0</v>
      </c>
      <c r="M19" s="24">
        <f>'D. Key Performance Area 1'!T28</f>
        <v>0</v>
      </c>
      <c r="N19" s="24" t="str">
        <f>'D. Key Performance Area 1'!U28</f>
        <v>value yet to be entered</v>
      </c>
      <c r="O19" s="24" t="str">
        <f>'D. Key Performance Area 1'!V28</f>
        <v>Click to see dropwdown below</v>
      </c>
      <c r="P19" s="24">
        <f>'D. Key Performance Area 1'!X28</f>
        <v>0</v>
      </c>
      <c r="Q19" s="24" t="str">
        <f>'D. Key Performance Area 1'!Y28</f>
        <v>Click to see dropwdown below</v>
      </c>
      <c r="R19" s="24">
        <f>'D. Key Performance Area 1'!AA28</f>
        <v>0</v>
      </c>
      <c r="S19" s="24" t="str">
        <f>'D. Key Performance Area 1'!AB28</f>
        <v>value yet to be entered</v>
      </c>
      <c r="T19" s="24" t="str">
        <f>'D. Key Performance Area 1'!AC28</f>
        <v>Click to see dropwdown below</v>
      </c>
      <c r="U19" s="24">
        <f>'D. Key Performance Area 1'!AE28</f>
        <v>0</v>
      </c>
      <c r="V19" s="24" t="str">
        <f>'D. Key Performance Area 1'!AF28</f>
        <v>Click to see dropwdown below</v>
      </c>
      <c r="W19" s="24">
        <f>'D. Key Performance Area 1'!AH28</f>
        <v>0</v>
      </c>
      <c r="X19" s="24" t="str">
        <f>'D. Key Performance Area 1'!AI28</f>
        <v>Check input</v>
      </c>
      <c r="Y19" s="24" t="str">
        <f>'D. Key Performance Area 1'!AJ28</f>
        <v>Check input</v>
      </c>
      <c r="Z19" s="24" t="str">
        <f>'D. Key Performance Area 1'!AK28</f>
        <v>Check input</v>
      </c>
      <c r="AA19" s="24" t="str">
        <f>'D. Key Performance Area 1'!AL28</f>
        <v>Check input</v>
      </c>
      <c r="AB19" s="24" t="str">
        <f>'D. Key Performance Area 1'!AM28</f>
        <v>Click to see dropwdown below</v>
      </c>
      <c r="AC19" s="24">
        <f>'D. Key Performance Area 1'!AP28</f>
        <v>0</v>
      </c>
      <c r="AD19" s="24">
        <f>'D. Key Performance Area 1'!AR28</f>
        <v>0</v>
      </c>
    </row>
    <row r="20" spans="1:30" x14ac:dyDescent="0.2">
      <c r="A20" s="36">
        <f>'A. About internships stocktake'!$C$4</f>
        <v>0</v>
      </c>
      <c r="B20" s="36">
        <f>'A. About internships stocktake'!$C$5</f>
        <v>0</v>
      </c>
      <c r="C20" s="24" t="s">
        <v>219</v>
      </c>
      <c r="D20" s="24" t="s">
        <v>72</v>
      </c>
      <c r="E20" s="24">
        <v>3.2</v>
      </c>
      <c r="F20" s="24" t="s">
        <v>62</v>
      </c>
      <c r="G20" s="24">
        <f>'D. Key Performance Area 1'!F29</f>
        <v>0</v>
      </c>
      <c r="H20" s="24">
        <f>'D. Key Performance Area 1'!H29</f>
        <v>0</v>
      </c>
      <c r="I20" s="24">
        <f>'D. Key Performance Area 1'!K29</f>
        <v>0</v>
      </c>
      <c r="J20" s="24">
        <f>'D. Key Performance Area 1'!M29</f>
        <v>0</v>
      </c>
      <c r="K20" s="24">
        <f>'D. Key Performance Area 1'!O29</f>
        <v>0</v>
      </c>
      <c r="L20" s="24">
        <f>'D. Key Performance Area 1'!R29</f>
        <v>0</v>
      </c>
      <c r="M20" s="24">
        <f>'D. Key Performance Area 1'!T29</f>
        <v>0</v>
      </c>
      <c r="N20" s="24">
        <f>'D. Key Performance Area 1'!U29</f>
        <v>0</v>
      </c>
      <c r="O20" s="24">
        <f>'D. Key Performance Area 1'!V29</f>
        <v>0</v>
      </c>
      <c r="P20" s="24">
        <f>'D. Key Performance Area 1'!X29</f>
        <v>0</v>
      </c>
      <c r="Q20" s="24">
        <f>'D. Key Performance Area 1'!Y29</f>
        <v>0</v>
      </c>
      <c r="R20" s="24">
        <f>'D. Key Performance Area 1'!AA29</f>
        <v>0</v>
      </c>
      <c r="S20" s="24">
        <f>'D. Key Performance Area 1'!AB29</f>
        <v>0</v>
      </c>
      <c r="T20" s="24">
        <f>'D. Key Performance Area 1'!AC29</f>
        <v>0</v>
      </c>
      <c r="U20" s="24">
        <f>'D. Key Performance Area 1'!AE29</f>
        <v>0</v>
      </c>
      <c r="V20" s="24">
        <f>'D. Key Performance Area 1'!AF29</f>
        <v>0</v>
      </c>
      <c r="W20" s="24">
        <f>'D. Key Performance Area 1'!AH29</f>
        <v>0</v>
      </c>
      <c r="X20" s="24">
        <f>'D. Key Performance Area 1'!AI29</f>
        <v>0</v>
      </c>
      <c r="Y20" s="24">
        <f>'D. Key Performance Area 1'!AJ29</f>
        <v>0</v>
      </c>
      <c r="Z20" s="24">
        <f>'D. Key Performance Area 1'!AK29</f>
        <v>0</v>
      </c>
      <c r="AA20" s="24">
        <f>'D. Key Performance Area 1'!AL29</f>
        <v>0</v>
      </c>
      <c r="AB20" s="24">
        <f>'D. Key Performance Area 1'!AM29</f>
        <v>0</v>
      </c>
      <c r="AC20" s="24">
        <f>'D. Key Performance Area 1'!AP29</f>
        <v>0</v>
      </c>
      <c r="AD20" s="24">
        <f>'D. Key Performance Area 1'!AR29</f>
        <v>0</v>
      </c>
    </row>
    <row r="21" spans="1:30" x14ac:dyDescent="0.2">
      <c r="A21" s="36">
        <f>'A. About internships stocktake'!$C$4</f>
        <v>0</v>
      </c>
      <c r="B21" s="36">
        <f>'A. About internships stocktake'!$C$5</f>
        <v>0</v>
      </c>
      <c r="C21" s="24" t="s">
        <v>219</v>
      </c>
      <c r="D21" s="24" t="s">
        <v>72</v>
      </c>
      <c r="E21" s="24">
        <v>3.2</v>
      </c>
      <c r="F21" s="24" t="s">
        <v>62</v>
      </c>
      <c r="G21" s="24">
        <f>'D. Key Performance Area 1'!F30</f>
        <v>0</v>
      </c>
      <c r="H21" s="24">
        <f>'D. Key Performance Area 1'!H30</f>
        <v>0</v>
      </c>
      <c r="I21" s="24">
        <f>'D. Key Performance Area 1'!K30</f>
        <v>0</v>
      </c>
      <c r="J21" s="24">
        <f>'D. Key Performance Area 1'!M30</f>
        <v>0</v>
      </c>
      <c r="K21" s="24">
        <f>'D. Key Performance Area 1'!O30</f>
        <v>0</v>
      </c>
      <c r="L21" s="24">
        <f>'D. Key Performance Area 1'!R30</f>
        <v>0</v>
      </c>
      <c r="M21" s="24">
        <f>'D. Key Performance Area 1'!T30</f>
        <v>0</v>
      </c>
      <c r="N21" s="24">
        <f>'D. Key Performance Area 1'!U30</f>
        <v>0</v>
      </c>
      <c r="O21" s="24">
        <f>'D. Key Performance Area 1'!V30</f>
        <v>0</v>
      </c>
      <c r="P21" s="24">
        <f>'D. Key Performance Area 1'!X30</f>
        <v>0</v>
      </c>
      <c r="Q21" s="24">
        <f>'D. Key Performance Area 1'!Y30</f>
        <v>0</v>
      </c>
      <c r="R21" s="24">
        <f>'D. Key Performance Area 1'!AA30</f>
        <v>0</v>
      </c>
      <c r="S21" s="24">
        <f>'D. Key Performance Area 1'!AB30</f>
        <v>0</v>
      </c>
      <c r="T21" s="24">
        <f>'D. Key Performance Area 1'!AC30</f>
        <v>0</v>
      </c>
      <c r="U21" s="24">
        <f>'D. Key Performance Area 1'!AE30</f>
        <v>0</v>
      </c>
      <c r="V21" s="24">
        <f>'D. Key Performance Area 1'!AF30</f>
        <v>0</v>
      </c>
      <c r="W21" s="24">
        <f>'D. Key Performance Area 1'!AH30</f>
        <v>0</v>
      </c>
      <c r="X21" s="24">
        <f>'D. Key Performance Area 1'!AI30</f>
        <v>0</v>
      </c>
      <c r="Y21" s="24">
        <f>'D. Key Performance Area 1'!AJ30</f>
        <v>0</v>
      </c>
      <c r="Z21" s="24">
        <f>'D. Key Performance Area 1'!AK30</f>
        <v>0</v>
      </c>
      <c r="AA21" s="24">
        <f>'D. Key Performance Area 1'!AL30</f>
        <v>0</v>
      </c>
      <c r="AB21" s="24">
        <f>'D. Key Performance Area 1'!AM30</f>
        <v>0</v>
      </c>
      <c r="AC21" s="24">
        <f>'D. Key Performance Area 1'!AP30</f>
        <v>0</v>
      </c>
      <c r="AD21" s="24">
        <f>'D. Key Performance Area 1'!AR30</f>
        <v>0</v>
      </c>
    </row>
    <row r="22" spans="1:30" ht="14.5" customHeight="1" x14ac:dyDescent="0.2">
      <c r="A22" s="36">
        <f>'A. About internships stocktake'!$C$4</f>
        <v>0</v>
      </c>
      <c r="B22" s="36">
        <f>'A. About internships stocktake'!$C$5</f>
        <v>0</v>
      </c>
      <c r="C22" s="24" t="str">
        <f>'D. Key Performance Area 2'!A11</f>
        <v xml:space="preserve">KPI 4. Onboarding: UN entities provide induction support to interns </v>
      </c>
      <c r="D22" s="24" t="str">
        <f>'D. Key Performance Area 2'!D11</f>
        <v>JIU 4. Onboarding</v>
      </c>
      <c r="E22" s="24">
        <f>'D. Key Performance Area 2'!B11</f>
        <v>4.0999999999999996</v>
      </c>
      <c r="F22" s="24" t="str">
        <f>'D. Key Performance Area 2'!C11</f>
        <v>Administrative support for onboarding</v>
      </c>
      <c r="G22" s="24" t="str">
        <f>'D. Key Performance Area 2'!F11</f>
        <v>Click to see dropwdown below</v>
      </c>
      <c r="H22" s="24" t="str">
        <f>'D. Key Performance Area 2'!H11</f>
        <v>Click to see dropwdown below</v>
      </c>
      <c r="I22" s="24">
        <f>'D. Key Performance Area 2'!K11</f>
        <v>0</v>
      </c>
      <c r="J22" s="24">
        <f>'D. Key Performance Area 2'!M11</f>
        <v>0</v>
      </c>
      <c r="K22" s="24">
        <f>'D. Key Performance Area 2'!O11</f>
        <v>0</v>
      </c>
      <c r="L22" s="24">
        <f>'D. Key Performance Area 2'!R11</f>
        <v>0</v>
      </c>
      <c r="M22" s="24">
        <f>'D. Key Performance Area 2'!T11</f>
        <v>0</v>
      </c>
      <c r="N22" s="24" t="str">
        <f>'D. Key Performance Area 2'!U11</f>
        <v>value yet to be entered</v>
      </c>
      <c r="O22" s="24" t="str">
        <f>'D. Key Performance Area 2'!V11</f>
        <v>Click to see dropwdown below</v>
      </c>
      <c r="P22" s="24">
        <f>'D. Key Performance Area 2'!X11</f>
        <v>0</v>
      </c>
      <c r="Q22" s="24" t="str">
        <f>'D. Key Performance Area 2'!Y11</f>
        <v>Click to see dropwdown below</v>
      </c>
      <c r="R22" s="24">
        <f>'D. Key Performance Area 2'!AA11</f>
        <v>0</v>
      </c>
      <c r="S22" s="24" t="str">
        <f>'D. Key Performance Area 2'!AB11</f>
        <v>value yet to be entered</v>
      </c>
      <c r="T22" s="24" t="str">
        <f>'D. Key Performance Area 2'!AC11</f>
        <v>Click to see dropwdown below</v>
      </c>
      <c r="U22" s="24">
        <f>'D. Key Performance Area 2'!AE11</f>
        <v>0</v>
      </c>
      <c r="V22" s="24" t="str">
        <f>'D. Key Performance Area 2'!AF11</f>
        <v>Click to see dropwdown below</v>
      </c>
      <c r="W22" s="24">
        <f>'D. Key Performance Area 2'!AH11</f>
        <v>0</v>
      </c>
      <c r="X22" s="24" t="str">
        <f>'D. Key Performance Area 2'!AI11</f>
        <v>Check input</v>
      </c>
      <c r="Y22" s="24" t="str">
        <f>'D. Key Performance Area 2'!AJ11</f>
        <v>Check input</v>
      </c>
      <c r="Z22" s="24" t="str">
        <f>'D. Key Performance Area 2'!AK11</f>
        <v>Check input</v>
      </c>
      <c r="AA22" s="24" t="str">
        <f>'D. Key Performance Area 2'!AL11</f>
        <v>Check input</v>
      </c>
      <c r="AB22" s="24" t="str">
        <f>'D. Key Performance Area 2'!AM11</f>
        <v>Click to see dropwdown below</v>
      </c>
      <c r="AC22" s="24">
        <f>'D. Key Performance Area 2'!AP11</f>
        <v>0</v>
      </c>
      <c r="AD22" s="24">
        <f>'D. Key Performance Area 2'!AR11</f>
        <v>0</v>
      </c>
    </row>
    <row r="23" spans="1:30" x14ac:dyDescent="0.2">
      <c r="A23" s="36">
        <f>'A. About internships stocktake'!$C$4</f>
        <v>0</v>
      </c>
      <c r="B23" s="36">
        <f>'A. About internships stocktake'!$C$5</f>
        <v>0</v>
      </c>
      <c r="C23" s="24" t="s">
        <v>220</v>
      </c>
      <c r="D23" s="24" t="s">
        <v>16</v>
      </c>
      <c r="E23" s="24">
        <v>4.0999999999999996</v>
      </c>
      <c r="F23" s="24" t="s">
        <v>199</v>
      </c>
      <c r="G23" s="24">
        <f>'D. Key Performance Area 2'!F12</f>
        <v>0</v>
      </c>
      <c r="H23" s="24">
        <f>'D. Key Performance Area 2'!H12</f>
        <v>0</v>
      </c>
      <c r="I23" s="24">
        <f>'D. Key Performance Area 2'!K12</f>
        <v>0</v>
      </c>
      <c r="J23" s="24">
        <f>'D. Key Performance Area 2'!M12</f>
        <v>0</v>
      </c>
      <c r="K23" s="24">
        <f>'D. Key Performance Area 2'!O12</f>
        <v>0</v>
      </c>
      <c r="L23" s="24">
        <f>'D. Key Performance Area 2'!R12</f>
        <v>0</v>
      </c>
      <c r="M23" s="24">
        <f>'D. Key Performance Area 2'!T12</f>
        <v>0</v>
      </c>
      <c r="N23" s="24">
        <f>'D. Key Performance Area 2'!U12</f>
        <v>0</v>
      </c>
      <c r="O23" s="24">
        <f>'D. Key Performance Area 2'!V12</f>
        <v>0</v>
      </c>
      <c r="P23" s="24">
        <f>'D. Key Performance Area 2'!X12</f>
        <v>0</v>
      </c>
      <c r="Q23" s="24">
        <f>'D. Key Performance Area 2'!Y12</f>
        <v>0</v>
      </c>
      <c r="R23" s="24">
        <f>'D. Key Performance Area 2'!AA12</f>
        <v>0</v>
      </c>
      <c r="S23" s="24">
        <f>'D. Key Performance Area 2'!AB12</f>
        <v>0</v>
      </c>
      <c r="T23" s="24">
        <f>'D. Key Performance Area 2'!AC12</f>
        <v>0</v>
      </c>
      <c r="U23" s="24">
        <f>'D. Key Performance Area 2'!AE12</f>
        <v>0</v>
      </c>
      <c r="V23" s="24">
        <f>'D. Key Performance Area 2'!AF12</f>
        <v>0</v>
      </c>
      <c r="W23" s="24">
        <f>'D. Key Performance Area 2'!AH12</f>
        <v>0</v>
      </c>
      <c r="X23" s="24">
        <f>'D. Key Performance Area 2'!AI12</f>
        <v>0</v>
      </c>
      <c r="Y23" s="24">
        <f>'D. Key Performance Area 2'!AJ12</f>
        <v>0</v>
      </c>
      <c r="Z23" s="24">
        <f>'D. Key Performance Area 2'!AK12</f>
        <v>0</v>
      </c>
      <c r="AA23" s="24">
        <f>'D. Key Performance Area 2'!AL12</f>
        <v>0</v>
      </c>
      <c r="AB23" s="24">
        <f>'D. Key Performance Area 2'!AM12</f>
        <v>0</v>
      </c>
      <c r="AC23" s="24">
        <f>'D. Key Performance Area 2'!AP12</f>
        <v>0</v>
      </c>
      <c r="AD23" s="24">
        <f>'D. Key Performance Area 2'!AR12</f>
        <v>0</v>
      </c>
    </row>
    <row r="24" spans="1:30" x14ac:dyDescent="0.2">
      <c r="A24" s="36">
        <f>'A. About internships stocktake'!$C$4</f>
        <v>0</v>
      </c>
      <c r="B24" s="36">
        <f>'A. About internships stocktake'!$C$5</f>
        <v>0</v>
      </c>
      <c r="C24" s="24" t="s">
        <v>220</v>
      </c>
      <c r="D24" s="24" t="s">
        <v>16</v>
      </c>
      <c r="E24" s="24">
        <v>4.0999999999999996</v>
      </c>
      <c r="F24" s="24" t="s">
        <v>199</v>
      </c>
      <c r="G24" s="24">
        <f>'D. Key Performance Area 2'!F13</f>
        <v>0</v>
      </c>
      <c r="H24" s="24">
        <f>'D. Key Performance Area 2'!H13</f>
        <v>0</v>
      </c>
      <c r="I24" s="24">
        <f>'D. Key Performance Area 2'!K13</f>
        <v>0</v>
      </c>
      <c r="J24" s="24">
        <f>'D. Key Performance Area 2'!M13</f>
        <v>0</v>
      </c>
      <c r="K24" s="24">
        <f>'D. Key Performance Area 2'!O13</f>
        <v>0</v>
      </c>
      <c r="L24" s="24">
        <f>'D. Key Performance Area 2'!R13</f>
        <v>0</v>
      </c>
      <c r="M24" s="24">
        <f>'D. Key Performance Area 2'!T13</f>
        <v>0</v>
      </c>
      <c r="N24" s="24">
        <f>'D. Key Performance Area 2'!U13</f>
        <v>0</v>
      </c>
      <c r="O24" s="24">
        <f>'D. Key Performance Area 2'!V13</f>
        <v>0</v>
      </c>
      <c r="P24" s="24">
        <f>'D. Key Performance Area 2'!X13</f>
        <v>0</v>
      </c>
      <c r="Q24" s="24">
        <f>'D. Key Performance Area 2'!Y13</f>
        <v>0</v>
      </c>
      <c r="R24" s="24">
        <f>'D. Key Performance Area 2'!AA13</f>
        <v>0</v>
      </c>
      <c r="S24" s="24">
        <f>'D. Key Performance Area 2'!AB13</f>
        <v>0</v>
      </c>
      <c r="T24" s="24">
        <f>'D. Key Performance Area 2'!AC13</f>
        <v>0</v>
      </c>
      <c r="U24" s="24">
        <f>'D. Key Performance Area 2'!AE13</f>
        <v>0</v>
      </c>
      <c r="V24" s="24">
        <f>'D. Key Performance Area 2'!AF13</f>
        <v>0</v>
      </c>
      <c r="W24" s="24">
        <f>'D. Key Performance Area 2'!AH13</f>
        <v>0</v>
      </c>
      <c r="X24" s="24">
        <f>'D. Key Performance Area 2'!AI13</f>
        <v>0</v>
      </c>
      <c r="Y24" s="24">
        <f>'D. Key Performance Area 2'!AJ13</f>
        <v>0</v>
      </c>
      <c r="Z24" s="24">
        <f>'D. Key Performance Area 2'!AK13</f>
        <v>0</v>
      </c>
      <c r="AA24" s="24">
        <f>'D. Key Performance Area 2'!AL13</f>
        <v>0</v>
      </c>
      <c r="AB24" s="24">
        <f>'D. Key Performance Area 2'!AM13</f>
        <v>0</v>
      </c>
      <c r="AC24" s="24">
        <f>'D. Key Performance Area 2'!AP13</f>
        <v>0</v>
      </c>
      <c r="AD24" s="24">
        <f>'D. Key Performance Area 2'!AR13</f>
        <v>0</v>
      </c>
    </row>
    <row r="25" spans="1:30" x14ac:dyDescent="0.2">
      <c r="A25" s="36">
        <f>'A. About internships stocktake'!$C$4</f>
        <v>0</v>
      </c>
      <c r="B25" s="36">
        <f>'A. About internships stocktake'!$C$5</f>
        <v>0</v>
      </c>
      <c r="C25" s="24" t="s">
        <v>220</v>
      </c>
      <c r="D25" s="24" t="s">
        <v>16</v>
      </c>
      <c r="E25" s="24">
        <f>'D. Key Performance Area 2'!B14</f>
        <v>4.2</v>
      </c>
      <c r="F25" s="24" t="str">
        <f>'D. Key Performance Area 2'!C14</f>
        <v xml:space="preserve">Induction package </v>
      </c>
      <c r="G25" s="24" t="str">
        <f>'D. Key Performance Area 2'!F14</f>
        <v>Click to see dropwdown below</v>
      </c>
      <c r="H25" s="24" t="str">
        <f>'D. Key Performance Area 2'!H14</f>
        <v>Click to see dropwdown below</v>
      </c>
      <c r="I25" s="24">
        <f>'D. Key Performance Area 2'!K14</f>
        <v>0</v>
      </c>
      <c r="J25" s="24">
        <f>'D. Key Performance Area 2'!M14</f>
        <v>0</v>
      </c>
      <c r="K25" s="24">
        <f>'D. Key Performance Area 2'!O14</f>
        <v>0</v>
      </c>
      <c r="L25" s="24">
        <f>'D. Key Performance Area 2'!R14</f>
        <v>0</v>
      </c>
      <c r="M25" s="24">
        <f>'D. Key Performance Area 2'!T14</f>
        <v>0</v>
      </c>
      <c r="N25" s="24" t="str">
        <f>'D. Key Performance Area 2'!U14</f>
        <v>value yet to be entered</v>
      </c>
      <c r="O25" s="24" t="str">
        <f>'D. Key Performance Area 2'!V14</f>
        <v>Click to see dropwdown below</v>
      </c>
      <c r="P25" s="24">
        <f>'D. Key Performance Area 2'!X14</f>
        <v>0</v>
      </c>
      <c r="Q25" s="24" t="str">
        <f>'D. Key Performance Area 2'!Y14</f>
        <v>Click to see dropwdown below</v>
      </c>
      <c r="R25" s="24">
        <f>'D. Key Performance Area 2'!AA14</f>
        <v>0</v>
      </c>
      <c r="S25" s="24" t="str">
        <f>'D. Key Performance Area 2'!AB14</f>
        <v>value yet to be entered</v>
      </c>
      <c r="T25" s="24" t="str">
        <f>'D. Key Performance Area 2'!AC14</f>
        <v>Click to see dropwdown below</v>
      </c>
      <c r="U25" s="24">
        <f>'D. Key Performance Area 2'!AE14</f>
        <v>0</v>
      </c>
      <c r="V25" s="24" t="str">
        <f>'D. Key Performance Area 2'!AF14</f>
        <v>Click to see dropwdown below</v>
      </c>
      <c r="W25" s="24">
        <f>'D. Key Performance Area 2'!AH14</f>
        <v>0</v>
      </c>
      <c r="X25" s="24" t="str">
        <f>'D. Key Performance Area 2'!AI14</f>
        <v>Check input</v>
      </c>
      <c r="Y25" s="24" t="str">
        <f>'D. Key Performance Area 2'!AJ14</f>
        <v>Check input</v>
      </c>
      <c r="Z25" s="24" t="str">
        <f>'D. Key Performance Area 2'!AK14</f>
        <v>Check input</v>
      </c>
      <c r="AA25" s="24" t="str">
        <f>'D. Key Performance Area 2'!AL14</f>
        <v>Check input</v>
      </c>
      <c r="AB25" s="24" t="str">
        <f>'D. Key Performance Area 2'!AM14</f>
        <v>Click to see dropwdown below</v>
      </c>
      <c r="AC25" s="24">
        <f>'D. Key Performance Area 2'!AP14</f>
        <v>0</v>
      </c>
      <c r="AD25" s="24">
        <f>'D. Key Performance Area 2'!AR14</f>
        <v>0</v>
      </c>
    </row>
    <row r="26" spans="1:30" x14ac:dyDescent="0.2">
      <c r="A26" s="36">
        <f>'A. About internships stocktake'!$C$4</f>
        <v>0</v>
      </c>
      <c r="B26" s="36">
        <f>'A. About internships stocktake'!$C$5</f>
        <v>0</v>
      </c>
      <c r="C26" s="24" t="s">
        <v>220</v>
      </c>
      <c r="D26" s="24" t="s">
        <v>16</v>
      </c>
      <c r="E26" s="24">
        <v>4.2</v>
      </c>
      <c r="F26" s="24" t="s">
        <v>17</v>
      </c>
      <c r="G26" s="24">
        <f>'D. Key Performance Area 2'!F15</f>
        <v>0</v>
      </c>
      <c r="H26" s="24">
        <f>'D. Key Performance Area 2'!H15</f>
        <v>0</v>
      </c>
      <c r="I26" s="24">
        <f>'D. Key Performance Area 2'!K15</f>
        <v>0</v>
      </c>
      <c r="J26" s="24">
        <f>'D. Key Performance Area 2'!M15</f>
        <v>0</v>
      </c>
      <c r="K26" s="24">
        <f>'D. Key Performance Area 2'!O15</f>
        <v>0</v>
      </c>
      <c r="L26" s="24">
        <f>'D. Key Performance Area 2'!R15</f>
        <v>0</v>
      </c>
      <c r="M26" s="24">
        <f>'D. Key Performance Area 2'!T15</f>
        <v>0</v>
      </c>
      <c r="N26" s="24">
        <f>'D. Key Performance Area 2'!U15</f>
        <v>0</v>
      </c>
      <c r="O26" s="24">
        <f>'D. Key Performance Area 2'!V15</f>
        <v>0</v>
      </c>
      <c r="P26" s="24">
        <f>'D. Key Performance Area 2'!X15</f>
        <v>0</v>
      </c>
      <c r="Q26" s="24">
        <f>'D. Key Performance Area 2'!Y15</f>
        <v>0</v>
      </c>
      <c r="R26" s="24">
        <f>'D. Key Performance Area 2'!AA15</f>
        <v>0</v>
      </c>
      <c r="S26" s="24">
        <f>'D. Key Performance Area 2'!AB15</f>
        <v>0</v>
      </c>
      <c r="T26" s="24">
        <f>'D. Key Performance Area 2'!AC15</f>
        <v>0</v>
      </c>
      <c r="U26" s="24">
        <f>'D. Key Performance Area 2'!AE15</f>
        <v>0</v>
      </c>
      <c r="V26" s="24">
        <f>'D. Key Performance Area 2'!AF15</f>
        <v>0</v>
      </c>
      <c r="W26" s="24">
        <f>'D. Key Performance Area 2'!AH15</f>
        <v>0</v>
      </c>
      <c r="X26" s="24">
        <f>'D. Key Performance Area 2'!AI15</f>
        <v>0</v>
      </c>
      <c r="Y26" s="24">
        <f>'D. Key Performance Area 2'!AJ15</f>
        <v>0</v>
      </c>
      <c r="Z26" s="24">
        <f>'D. Key Performance Area 2'!AK15</f>
        <v>0</v>
      </c>
      <c r="AA26" s="24">
        <f>'D. Key Performance Area 2'!AL15</f>
        <v>0</v>
      </c>
      <c r="AB26" s="24">
        <f>'D. Key Performance Area 2'!AM15</f>
        <v>0</v>
      </c>
      <c r="AC26" s="24">
        <f>'D. Key Performance Area 2'!AP15</f>
        <v>0</v>
      </c>
      <c r="AD26" s="24">
        <f>'D. Key Performance Area 2'!AR15</f>
        <v>0</v>
      </c>
    </row>
    <row r="27" spans="1:30" x14ac:dyDescent="0.2">
      <c r="A27" s="36">
        <f>'A. About internships stocktake'!$C$4</f>
        <v>0</v>
      </c>
      <c r="B27" s="36">
        <f>'A. About internships stocktake'!$C$5</f>
        <v>0</v>
      </c>
      <c r="C27" s="24" t="s">
        <v>220</v>
      </c>
      <c r="D27" s="24" t="s">
        <v>16</v>
      </c>
      <c r="E27" s="24">
        <v>4.2</v>
      </c>
      <c r="F27" s="24" t="s">
        <v>17</v>
      </c>
      <c r="G27" s="24">
        <f>'D. Key Performance Area 2'!F16</f>
        <v>0</v>
      </c>
      <c r="H27" s="24">
        <f>'D. Key Performance Area 2'!H16</f>
        <v>0</v>
      </c>
      <c r="I27" s="24">
        <f>'D. Key Performance Area 2'!K16</f>
        <v>0</v>
      </c>
      <c r="J27" s="24">
        <f>'D. Key Performance Area 2'!M16</f>
        <v>0</v>
      </c>
      <c r="K27" s="24">
        <f>'D. Key Performance Area 2'!O16</f>
        <v>0</v>
      </c>
      <c r="L27" s="24">
        <f>'D. Key Performance Area 2'!R16</f>
        <v>0</v>
      </c>
      <c r="M27" s="24">
        <f>'D. Key Performance Area 2'!T16</f>
        <v>0</v>
      </c>
      <c r="N27" s="24">
        <f>'D. Key Performance Area 2'!U16</f>
        <v>0</v>
      </c>
      <c r="O27" s="24">
        <f>'D. Key Performance Area 2'!V16</f>
        <v>0</v>
      </c>
      <c r="P27" s="24">
        <f>'D. Key Performance Area 2'!X16</f>
        <v>0</v>
      </c>
      <c r="Q27" s="24">
        <f>'D. Key Performance Area 2'!Y16</f>
        <v>0</v>
      </c>
      <c r="R27" s="24">
        <f>'D. Key Performance Area 2'!AA16</f>
        <v>0</v>
      </c>
      <c r="S27" s="24">
        <f>'D. Key Performance Area 2'!AB16</f>
        <v>0</v>
      </c>
      <c r="T27" s="24">
        <f>'D. Key Performance Area 2'!AC16</f>
        <v>0</v>
      </c>
      <c r="U27" s="24">
        <f>'D. Key Performance Area 2'!AE16</f>
        <v>0</v>
      </c>
      <c r="V27" s="24">
        <f>'D. Key Performance Area 2'!AF16</f>
        <v>0</v>
      </c>
      <c r="W27" s="24">
        <f>'D. Key Performance Area 2'!AH16</f>
        <v>0</v>
      </c>
      <c r="X27" s="24">
        <f>'D. Key Performance Area 2'!AI16</f>
        <v>0</v>
      </c>
      <c r="Y27" s="24">
        <f>'D. Key Performance Area 2'!AJ16</f>
        <v>0</v>
      </c>
      <c r="Z27" s="24">
        <f>'D. Key Performance Area 2'!AK16</f>
        <v>0</v>
      </c>
      <c r="AA27" s="24">
        <f>'D. Key Performance Area 2'!AL16</f>
        <v>0</v>
      </c>
      <c r="AB27" s="24">
        <f>'D. Key Performance Area 2'!AM16</f>
        <v>0</v>
      </c>
      <c r="AC27" s="24">
        <f>'D. Key Performance Area 2'!AP16</f>
        <v>0</v>
      </c>
      <c r="AD27" s="24">
        <f>'D. Key Performance Area 2'!AR16</f>
        <v>0</v>
      </c>
    </row>
    <row r="28" spans="1:30" ht="14.5" customHeight="1" x14ac:dyDescent="0.2">
      <c r="A28" s="36">
        <f>'A. About internships stocktake'!$C$4</f>
        <v>0</v>
      </c>
      <c r="B28" s="36">
        <f>'A. About internships stocktake'!$C$5</f>
        <v>0</v>
      </c>
      <c r="C28" s="24" t="s">
        <v>220</v>
      </c>
      <c r="D28" s="24" t="s">
        <v>16</v>
      </c>
      <c r="E28" s="24">
        <f>'D. Key Performance Area 2'!B17</f>
        <v>4.3</v>
      </c>
      <c r="F28" s="24" t="str">
        <f>'D. Key Performance Area 2'!C17</f>
        <v>Orientation of intern by supervisor</v>
      </c>
      <c r="G28" s="24" t="str">
        <f>'D. Key Performance Area 2'!F17</f>
        <v>Click to see dropwdown below</v>
      </c>
      <c r="H28" s="24" t="str">
        <f>'D. Key Performance Area 2'!H17</f>
        <v>Click to see dropwdown below</v>
      </c>
      <c r="I28" s="24">
        <f>'D. Key Performance Area 2'!K17</f>
        <v>0</v>
      </c>
      <c r="J28" s="24">
        <f>'D. Key Performance Area 2'!M17</f>
        <v>0</v>
      </c>
      <c r="K28" s="24">
        <f>'D. Key Performance Area 2'!O17</f>
        <v>0</v>
      </c>
      <c r="L28" s="24">
        <f>'D. Key Performance Area 2'!R17</f>
        <v>0</v>
      </c>
      <c r="M28" s="24">
        <f>'D. Key Performance Area 2'!T17</f>
        <v>0</v>
      </c>
      <c r="N28" s="24" t="str">
        <f>'D. Key Performance Area 2'!U17</f>
        <v>value yet to be entered</v>
      </c>
      <c r="O28" s="24" t="str">
        <f>'D. Key Performance Area 2'!V17</f>
        <v>Click to see dropwdown below</v>
      </c>
      <c r="P28" s="24">
        <f>'D. Key Performance Area 2'!X17</f>
        <v>0</v>
      </c>
      <c r="Q28" s="24" t="str">
        <f>'D. Key Performance Area 2'!Y17</f>
        <v>Click to see dropwdown below</v>
      </c>
      <c r="R28" s="24">
        <f>'D. Key Performance Area 2'!AA17</f>
        <v>0</v>
      </c>
      <c r="S28" s="24" t="str">
        <f>'D. Key Performance Area 2'!AB17</f>
        <v>value yet to be entered</v>
      </c>
      <c r="T28" s="24" t="str">
        <f>'D. Key Performance Area 2'!AC17</f>
        <v>Click to see dropwdown below</v>
      </c>
      <c r="U28" s="24">
        <f>'D. Key Performance Area 2'!AE17</f>
        <v>0</v>
      </c>
      <c r="V28" s="24" t="str">
        <f>'D. Key Performance Area 2'!AF17</f>
        <v>Click to see dropwdown below</v>
      </c>
      <c r="W28" s="24">
        <f>'D. Key Performance Area 2'!AH17</f>
        <v>0</v>
      </c>
      <c r="X28" s="24" t="str">
        <f>'D. Key Performance Area 2'!AI17</f>
        <v>Check input</v>
      </c>
      <c r="Y28" s="24" t="str">
        <f>'D. Key Performance Area 2'!AJ17</f>
        <v>Check input</v>
      </c>
      <c r="Z28" s="24" t="str">
        <f>'D. Key Performance Area 2'!AK17</f>
        <v>Check input</v>
      </c>
      <c r="AA28" s="24" t="str">
        <f>'D. Key Performance Area 2'!AL17</f>
        <v>Check input</v>
      </c>
      <c r="AB28" s="24" t="str">
        <f>'D. Key Performance Area 2'!AM17</f>
        <v>Click to see dropwdown below</v>
      </c>
      <c r="AC28" s="24">
        <f>'D. Key Performance Area 2'!AP17</f>
        <v>0</v>
      </c>
      <c r="AD28" s="24">
        <f>'D. Key Performance Area 2'!AR17</f>
        <v>0</v>
      </c>
    </row>
    <row r="29" spans="1:30" x14ac:dyDescent="0.2">
      <c r="A29" s="36">
        <f>'A. About internships stocktake'!$C$4</f>
        <v>0</v>
      </c>
      <c r="B29" s="36">
        <f>'A. About internships stocktake'!$C$5</f>
        <v>0</v>
      </c>
      <c r="C29" s="24" t="s">
        <v>220</v>
      </c>
      <c r="D29" s="24" t="s">
        <v>16</v>
      </c>
      <c r="E29" s="24">
        <v>4.3</v>
      </c>
      <c r="F29" s="24" t="s">
        <v>201</v>
      </c>
      <c r="G29" s="24">
        <f>'D. Key Performance Area 2'!F18</f>
        <v>0</v>
      </c>
      <c r="H29" s="24">
        <f>'D. Key Performance Area 2'!H18</f>
        <v>0</v>
      </c>
      <c r="I29" s="24">
        <f>'D. Key Performance Area 2'!K18</f>
        <v>0</v>
      </c>
      <c r="J29" s="24">
        <f>'D. Key Performance Area 2'!M18</f>
        <v>0</v>
      </c>
      <c r="K29" s="24">
        <f>'D. Key Performance Area 2'!O18</f>
        <v>0</v>
      </c>
      <c r="L29" s="24">
        <f>'D. Key Performance Area 2'!R18</f>
        <v>0</v>
      </c>
      <c r="M29" s="24">
        <f>'D. Key Performance Area 2'!T18</f>
        <v>0</v>
      </c>
      <c r="N29" s="24">
        <f>'D. Key Performance Area 2'!U18</f>
        <v>0</v>
      </c>
      <c r="O29" s="24">
        <f>'D. Key Performance Area 2'!V18</f>
        <v>0</v>
      </c>
      <c r="P29" s="24">
        <f>'D. Key Performance Area 2'!X18</f>
        <v>0</v>
      </c>
      <c r="Q29" s="24">
        <f>'D. Key Performance Area 2'!Y18</f>
        <v>0</v>
      </c>
      <c r="R29" s="24">
        <f>'D. Key Performance Area 2'!AA18</f>
        <v>0</v>
      </c>
      <c r="S29" s="24">
        <f>'D. Key Performance Area 2'!AB18</f>
        <v>0</v>
      </c>
      <c r="T29" s="24">
        <f>'D. Key Performance Area 2'!AC18</f>
        <v>0</v>
      </c>
      <c r="U29" s="24">
        <f>'D. Key Performance Area 2'!AE18</f>
        <v>0</v>
      </c>
      <c r="V29" s="24">
        <f>'D. Key Performance Area 2'!AF18</f>
        <v>0</v>
      </c>
      <c r="W29" s="24">
        <f>'D. Key Performance Area 2'!AH18</f>
        <v>0</v>
      </c>
      <c r="X29" s="24">
        <f>'D. Key Performance Area 2'!AI18</f>
        <v>0</v>
      </c>
      <c r="Y29" s="24">
        <f>'D. Key Performance Area 2'!AJ18</f>
        <v>0</v>
      </c>
      <c r="Z29" s="24">
        <f>'D. Key Performance Area 2'!AK18</f>
        <v>0</v>
      </c>
      <c r="AA29" s="24">
        <f>'D. Key Performance Area 2'!AL18</f>
        <v>0</v>
      </c>
      <c r="AB29" s="24">
        <f>'D. Key Performance Area 2'!AM18</f>
        <v>0</v>
      </c>
      <c r="AC29" s="24">
        <f>'D. Key Performance Area 2'!AP18</f>
        <v>0</v>
      </c>
      <c r="AD29" s="24">
        <f>'D. Key Performance Area 2'!AR18</f>
        <v>0</v>
      </c>
    </row>
    <row r="30" spans="1:30" x14ac:dyDescent="0.2">
      <c r="A30" s="36">
        <f>'A. About internships stocktake'!$C$4</f>
        <v>0</v>
      </c>
      <c r="B30" s="36">
        <f>'A. About internships stocktake'!$C$5</f>
        <v>0</v>
      </c>
      <c r="C30" s="24" t="s">
        <v>220</v>
      </c>
      <c r="D30" s="24" t="s">
        <v>16</v>
      </c>
      <c r="E30" s="24">
        <v>4.3</v>
      </c>
      <c r="F30" s="24" t="s">
        <v>201</v>
      </c>
      <c r="G30" s="24">
        <f>'D. Key Performance Area 2'!F19</f>
        <v>0</v>
      </c>
      <c r="H30" s="24">
        <f>'D. Key Performance Area 2'!H19</f>
        <v>0</v>
      </c>
      <c r="I30" s="24">
        <f>'D. Key Performance Area 2'!K19</f>
        <v>0</v>
      </c>
      <c r="J30" s="24">
        <f>'D. Key Performance Area 2'!M19</f>
        <v>0</v>
      </c>
      <c r="K30" s="24">
        <f>'D. Key Performance Area 2'!O19</f>
        <v>0</v>
      </c>
      <c r="L30" s="24">
        <f>'D. Key Performance Area 2'!R19</f>
        <v>0</v>
      </c>
      <c r="M30" s="24">
        <f>'D. Key Performance Area 2'!T19</f>
        <v>0</v>
      </c>
      <c r="N30" s="24">
        <f>'D. Key Performance Area 2'!U19</f>
        <v>0</v>
      </c>
      <c r="O30" s="24">
        <f>'D. Key Performance Area 2'!V19</f>
        <v>0</v>
      </c>
      <c r="P30" s="24">
        <f>'D. Key Performance Area 2'!X19</f>
        <v>0</v>
      </c>
      <c r="Q30" s="24">
        <f>'D. Key Performance Area 2'!Y19</f>
        <v>0</v>
      </c>
      <c r="R30" s="24">
        <f>'D. Key Performance Area 2'!AA19</f>
        <v>0</v>
      </c>
      <c r="S30" s="24">
        <f>'D. Key Performance Area 2'!AB19</f>
        <v>0</v>
      </c>
      <c r="T30" s="24">
        <f>'D. Key Performance Area 2'!AC19</f>
        <v>0</v>
      </c>
      <c r="U30" s="24">
        <f>'D. Key Performance Area 2'!AE19</f>
        <v>0</v>
      </c>
      <c r="V30" s="24">
        <f>'D. Key Performance Area 2'!AF19</f>
        <v>0</v>
      </c>
      <c r="W30" s="24">
        <f>'D. Key Performance Area 2'!AH19</f>
        <v>0</v>
      </c>
      <c r="X30" s="24">
        <f>'D. Key Performance Area 2'!AI19</f>
        <v>0</v>
      </c>
      <c r="Y30" s="24">
        <f>'D. Key Performance Area 2'!AJ19</f>
        <v>0</v>
      </c>
      <c r="Z30" s="24">
        <f>'D. Key Performance Area 2'!AK19</f>
        <v>0</v>
      </c>
      <c r="AA30" s="24">
        <f>'D. Key Performance Area 2'!AL19</f>
        <v>0</v>
      </c>
      <c r="AB30" s="24">
        <f>'D. Key Performance Area 2'!AM19</f>
        <v>0</v>
      </c>
      <c r="AC30" s="24">
        <f>'D. Key Performance Area 2'!AP19</f>
        <v>0</v>
      </c>
      <c r="AD30" s="24">
        <f>'D. Key Performance Area 2'!AR19</f>
        <v>0</v>
      </c>
    </row>
    <row r="31" spans="1:30" ht="14.5" customHeight="1" x14ac:dyDescent="0.2">
      <c r="A31" s="36">
        <f>'A. About internships stocktake'!$C$4</f>
        <v>0</v>
      </c>
      <c r="B31" s="36">
        <f>'A. About internships stocktake'!$C$5</f>
        <v>0</v>
      </c>
      <c r="C31" s="24" t="str">
        <f>'D. Key Performance Area 2'!A21</f>
        <v>KPI 5. Work planning: Internships in UN entities are based on a structured programme of work</v>
      </c>
      <c r="D31" s="24" t="str">
        <f>'D. Key Performance Area 2'!D21</f>
        <v>JIU 4. Onboarding</v>
      </c>
      <c r="E31" s="24">
        <f>'D. Key Performance Area 2'!B21</f>
        <v>5</v>
      </c>
      <c r="F31" s="24" t="str">
        <f>'D. Key Performance Area 2'!C21</f>
        <v>Work Plan</v>
      </c>
      <c r="G31" s="24" t="str">
        <f>'D. Key Performance Area 2'!F21</f>
        <v>Click to see dropwdown below</v>
      </c>
      <c r="H31" s="24" t="str">
        <f>'D. Key Performance Area 2'!H21</f>
        <v>Click to see dropwdown below</v>
      </c>
      <c r="I31" s="24">
        <f>'D. Key Performance Area 2'!K21</f>
        <v>0</v>
      </c>
      <c r="J31" s="24">
        <f>'D. Key Performance Area 2'!M21</f>
        <v>0</v>
      </c>
      <c r="K31" s="24">
        <f>'D. Key Performance Area 2'!O21</f>
        <v>0</v>
      </c>
      <c r="L31" s="24">
        <f>'D. Key Performance Area 2'!R21</f>
        <v>0</v>
      </c>
      <c r="M31" s="24">
        <f>'D. Key Performance Area 2'!T21</f>
        <v>0</v>
      </c>
      <c r="N31" s="24" t="str">
        <f>'D. Key Performance Area 2'!U21</f>
        <v>value yet to be entered</v>
      </c>
      <c r="O31" s="24" t="str">
        <f>'D. Key Performance Area 2'!V21</f>
        <v>Click to see dropwdown below</v>
      </c>
      <c r="P31" s="24">
        <f>'D. Key Performance Area 2'!X21</f>
        <v>0</v>
      </c>
      <c r="Q31" s="24" t="str">
        <f>'D. Key Performance Area 2'!Y21</f>
        <v>Click to see dropwdown below</v>
      </c>
      <c r="R31" s="24">
        <f>'D. Key Performance Area 2'!AA21</f>
        <v>0</v>
      </c>
      <c r="S31" s="24" t="str">
        <f>'D. Key Performance Area 2'!AB21</f>
        <v>value yet to be entered</v>
      </c>
      <c r="T31" s="24" t="str">
        <f>'D. Key Performance Area 2'!AC21</f>
        <v>Click to see dropwdown below</v>
      </c>
      <c r="U31" s="24">
        <f>'D. Key Performance Area 2'!AE21</f>
        <v>0</v>
      </c>
      <c r="V31" s="24" t="str">
        <f>'D. Key Performance Area 2'!AF21</f>
        <v>Click to see dropwdown below</v>
      </c>
      <c r="W31" s="24">
        <f>'D. Key Performance Area 2'!AH21</f>
        <v>0</v>
      </c>
      <c r="X31" s="24" t="str">
        <f>'D. Key Performance Area 2'!AI21</f>
        <v>Check input</v>
      </c>
      <c r="Y31" s="24" t="str">
        <f>'D. Key Performance Area 2'!AJ21</f>
        <v>Check input</v>
      </c>
      <c r="Z31" s="24" t="str">
        <f>'D. Key Performance Area 2'!AK21</f>
        <v>Check input</v>
      </c>
      <c r="AA31" s="24" t="str">
        <f>'D. Key Performance Area 2'!AL21</f>
        <v>Check input</v>
      </c>
      <c r="AB31" s="24" t="str">
        <f>'D. Key Performance Area 2'!AM21</f>
        <v>Click to see dropwdown below</v>
      </c>
      <c r="AC31" s="24">
        <f>'D. Key Performance Area 2'!AP21</f>
        <v>0</v>
      </c>
      <c r="AD31" s="24">
        <f>'D. Key Performance Area 2'!AR21</f>
        <v>0</v>
      </c>
    </row>
    <row r="32" spans="1:30" x14ac:dyDescent="0.2">
      <c r="A32" s="36">
        <f>'A. About internships stocktake'!$C$4</f>
        <v>0</v>
      </c>
      <c r="B32" s="36">
        <f>'A. About internships stocktake'!$C$5</f>
        <v>0</v>
      </c>
      <c r="C32" s="24" t="s">
        <v>221</v>
      </c>
      <c r="D32" s="24" t="s">
        <v>16</v>
      </c>
      <c r="E32" s="24">
        <v>5</v>
      </c>
      <c r="F32" s="24" t="s">
        <v>18</v>
      </c>
      <c r="G32" s="24">
        <f>'D. Key Performance Area 2'!F22</f>
        <v>0</v>
      </c>
      <c r="H32" s="24">
        <f>'D. Key Performance Area 2'!H22</f>
        <v>0</v>
      </c>
      <c r="I32" s="24">
        <f>'D. Key Performance Area 2'!K22</f>
        <v>0</v>
      </c>
      <c r="J32" s="24">
        <f>'D. Key Performance Area 2'!M22</f>
        <v>0</v>
      </c>
      <c r="K32" s="24">
        <f>'D. Key Performance Area 2'!O22</f>
        <v>0</v>
      </c>
      <c r="L32" s="24">
        <f>'D. Key Performance Area 2'!R22</f>
        <v>0</v>
      </c>
      <c r="M32" s="24">
        <f>'D. Key Performance Area 2'!T22</f>
        <v>0</v>
      </c>
      <c r="N32" s="24">
        <f>'D. Key Performance Area 2'!U22</f>
        <v>0</v>
      </c>
      <c r="O32" s="24">
        <f>'D. Key Performance Area 2'!V22</f>
        <v>0</v>
      </c>
      <c r="P32" s="24">
        <f>'D. Key Performance Area 2'!X22</f>
        <v>0</v>
      </c>
      <c r="Q32" s="24">
        <f>'D. Key Performance Area 2'!Y22</f>
        <v>0</v>
      </c>
      <c r="R32" s="24">
        <f>'D. Key Performance Area 2'!AA22</f>
        <v>0</v>
      </c>
      <c r="S32" s="24">
        <f>'D. Key Performance Area 2'!AB22</f>
        <v>0</v>
      </c>
      <c r="T32" s="24">
        <f>'D. Key Performance Area 2'!AC22</f>
        <v>0</v>
      </c>
      <c r="U32" s="24">
        <f>'D. Key Performance Area 2'!AE22</f>
        <v>0</v>
      </c>
      <c r="V32" s="24">
        <f>'D. Key Performance Area 2'!AF22</f>
        <v>0</v>
      </c>
      <c r="W32" s="24">
        <f>'D. Key Performance Area 2'!AH22</f>
        <v>0</v>
      </c>
      <c r="X32" s="24">
        <f>'D. Key Performance Area 2'!AI22</f>
        <v>0</v>
      </c>
      <c r="Y32" s="24">
        <f>'D. Key Performance Area 2'!AJ22</f>
        <v>0</v>
      </c>
      <c r="Z32" s="24">
        <f>'D. Key Performance Area 2'!AK22</f>
        <v>0</v>
      </c>
      <c r="AA32" s="24">
        <f>'D. Key Performance Area 2'!AL22</f>
        <v>0</v>
      </c>
      <c r="AB32" s="24">
        <f>'D. Key Performance Area 2'!AM22</f>
        <v>0</v>
      </c>
      <c r="AC32" s="24">
        <f>'D. Key Performance Area 2'!AP22</f>
        <v>0</v>
      </c>
      <c r="AD32" s="24">
        <f>'D. Key Performance Area 2'!AR22</f>
        <v>0</v>
      </c>
    </row>
    <row r="33" spans="1:30" x14ac:dyDescent="0.2">
      <c r="A33" s="36">
        <f>'A. About internships stocktake'!$C$4</f>
        <v>0</v>
      </c>
      <c r="B33" s="36">
        <f>'A. About internships stocktake'!$C$5</f>
        <v>0</v>
      </c>
      <c r="C33" s="24" t="s">
        <v>221</v>
      </c>
      <c r="D33" s="24" t="s">
        <v>16</v>
      </c>
      <c r="E33" s="24">
        <v>5</v>
      </c>
      <c r="F33" s="24" t="s">
        <v>18</v>
      </c>
      <c r="G33" s="24">
        <f>'D. Key Performance Area 2'!F23</f>
        <v>0</v>
      </c>
      <c r="H33" s="24">
        <f>'D. Key Performance Area 2'!H23</f>
        <v>0</v>
      </c>
      <c r="I33" s="24">
        <f>'D. Key Performance Area 2'!K23</f>
        <v>0</v>
      </c>
      <c r="J33" s="24">
        <f>'D. Key Performance Area 2'!M23</f>
        <v>0</v>
      </c>
      <c r="K33" s="24">
        <f>'D. Key Performance Area 2'!O23</f>
        <v>0</v>
      </c>
      <c r="L33" s="24">
        <f>'D. Key Performance Area 2'!R23</f>
        <v>0</v>
      </c>
      <c r="M33" s="24">
        <f>'D. Key Performance Area 2'!T23</f>
        <v>0</v>
      </c>
      <c r="N33" s="24">
        <f>'D. Key Performance Area 2'!U23</f>
        <v>0</v>
      </c>
      <c r="O33" s="24">
        <f>'D. Key Performance Area 2'!V23</f>
        <v>0</v>
      </c>
      <c r="P33" s="24">
        <f>'D. Key Performance Area 2'!X23</f>
        <v>0</v>
      </c>
      <c r="Q33" s="24">
        <f>'D. Key Performance Area 2'!Y23</f>
        <v>0</v>
      </c>
      <c r="R33" s="24">
        <f>'D. Key Performance Area 2'!AA23</f>
        <v>0</v>
      </c>
      <c r="S33" s="24">
        <f>'D. Key Performance Area 2'!AB23</f>
        <v>0</v>
      </c>
      <c r="T33" s="24">
        <f>'D. Key Performance Area 2'!AC23</f>
        <v>0</v>
      </c>
      <c r="U33" s="24">
        <f>'D. Key Performance Area 2'!AE23</f>
        <v>0</v>
      </c>
      <c r="V33" s="24">
        <f>'D. Key Performance Area 2'!AF23</f>
        <v>0</v>
      </c>
      <c r="W33" s="24">
        <f>'D. Key Performance Area 2'!AH23</f>
        <v>0</v>
      </c>
      <c r="X33" s="24">
        <f>'D. Key Performance Area 2'!AI23</f>
        <v>0</v>
      </c>
      <c r="Y33" s="24">
        <f>'D. Key Performance Area 2'!AJ23</f>
        <v>0</v>
      </c>
      <c r="Z33" s="24">
        <f>'D. Key Performance Area 2'!AK23</f>
        <v>0</v>
      </c>
      <c r="AA33" s="24">
        <f>'D. Key Performance Area 2'!AL23</f>
        <v>0</v>
      </c>
      <c r="AB33" s="24">
        <f>'D. Key Performance Area 2'!AM23</f>
        <v>0</v>
      </c>
      <c r="AC33" s="24">
        <f>'D. Key Performance Area 2'!AP23</f>
        <v>0</v>
      </c>
      <c r="AD33" s="24">
        <f>'D. Key Performance Area 2'!AR23</f>
        <v>0</v>
      </c>
    </row>
    <row r="34" spans="1:30" ht="14.5" customHeight="1" x14ac:dyDescent="0.2">
      <c r="A34" s="36">
        <f>'A. About internships stocktake'!$C$4</f>
        <v>0</v>
      </c>
      <c r="B34" s="36">
        <f>'A. About internships stocktake'!$C$5</f>
        <v>0</v>
      </c>
      <c r="C34" s="24" t="str">
        <f>'D. Key Performance Area 2'!A25</f>
        <v>KPI 6. Learning and development: Internships in UN entities include a learning and development component</v>
      </c>
      <c r="D34" s="24" t="str">
        <f>'D. Key Performance Area 2'!D25</f>
        <v>JIU 10. Training opportunities</v>
      </c>
      <c r="E34" s="24">
        <f>'D. Key Performance Area 2'!B25</f>
        <v>6.1</v>
      </c>
      <c r="F34" s="24" t="str">
        <f>'D. Key Performance Area 2'!C25</f>
        <v>Training courses</v>
      </c>
      <c r="G34" s="24" t="str">
        <f>'D. Key Performance Area 2'!F25</f>
        <v>Click to see dropwdown below</v>
      </c>
      <c r="H34" s="24" t="str">
        <f>'D. Key Performance Area 2'!H25</f>
        <v>Click to see dropwdown below</v>
      </c>
      <c r="I34" s="24">
        <f>'D. Key Performance Area 2'!K25</f>
        <v>0</v>
      </c>
      <c r="J34" s="24">
        <f>'D. Key Performance Area 2'!M25</f>
        <v>0</v>
      </c>
      <c r="K34" s="24">
        <f>'D. Key Performance Area 2'!O25</f>
        <v>0</v>
      </c>
      <c r="L34" s="24">
        <f>'D. Key Performance Area 2'!R25</f>
        <v>0</v>
      </c>
      <c r="M34" s="24">
        <f>'D. Key Performance Area 2'!T25</f>
        <v>0</v>
      </c>
      <c r="N34" s="24" t="str">
        <f>'D. Key Performance Area 2'!U25</f>
        <v>value yet to be entered</v>
      </c>
      <c r="O34" s="24" t="str">
        <f>'D. Key Performance Area 2'!V25</f>
        <v>Click to see dropwdown below</v>
      </c>
      <c r="P34" s="24">
        <f>'D. Key Performance Area 2'!X25</f>
        <v>0</v>
      </c>
      <c r="Q34" s="24" t="str">
        <f>'D. Key Performance Area 2'!Y25</f>
        <v>Click to see dropwdown below</v>
      </c>
      <c r="R34" s="24">
        <f>'D. Key Performance Area 2'!AA25</f>
        <v>0</v>
      </c>
      <c r="S34" s="24" t="str">
        <f>'D. Key Performance Area 2'!AB25</f>
        <v>value yet to be entered</v>
      </c>
      <c r="T34" s="24" t="str">
        <f>'D. Key Performance Area 2'!AC25</f>
        <v>Click to see dropwdown below</v>
      </c>
      <c r="U34" s="24">
        <f>'D. Key Performance Area 2'!AE25</f>
        <v>0</v>
      </c>
      <c r="V34" s="24" t="str">
        <f>'D. Key Performance Area 2'!AF25</f>
        <v>Click to see dropwdown below</v>
      </c>
      <c r="W34" s="24">
        <f>'D. Key Performance Area 2'!AH25</f>
        <v>0</v>
      </c>
      <c r="X34" s="24" t="str">
        <f>'D. Key Performance Area 2'!AI25</f>
        <v>Check input</v>
      </c>
      <c r="Y34" s="24" t="str">
        <f>'D. Key Performance Area 2'!AJ25</f>
        <v>Check input</v>
      </c>
      <c r="Z34" s="24" t="str">
        <f>'D. Key Performance Area 2'!AK25</f>
        <v>Check input</v>
      </c>
      <c r="AA34" s="24" t="str">
        <f>'D. Key Performance Area 2'!AL25</f>
        <v>Check input</v>
      </c>
      <c r="AB34" s="24" t="str">
        <f>'D. Key Performance Area 2'!AM25</f>
        <v>Click to see dropwdown below</v>
      </c>
      <c r="AC34" s="24">
        <f>'D. Key Performance Area 2'!AP25</f>
        <v>0</v>
      </c>
      <c r="AD34" s="24">
        <f>'D. Key Performance Area 2'!AR25</f>
        <v>0</v>
      </c>
    </row>
    <row r="35" spans="1:30" x14ac:dyDescent="0.2">
      <c r="A35" s="36">
        <f>'A. About internships stocktake'!$C$4</f>
        <v>0</v>
      </c>
      <c r="B35" s="36">
        <f>'A. About internships stocktake'!$C$5</f>
        <v>0</v>
      </c>
      <c r="C35" s="24" t="s">
        <v>222</v>
      </c>
      <c r="D35" s="24" t="s">
        <v>31</v>
      </c>
      <c r="E35" s="24">
        <v>6.1</v>
      </c>
      <c r="F35" s="24" t="s">
        <v>19</v>
      </c>
      <c r="G35" s="24">
        <f>'D. Key Performance Area 2'!F26</f>
        <v>0</v>
      </c>
      <c r="H35" s="24">
        <f>'D. Key Performance Area 2'!H26</f>
        <v>0</v>
      </c>
      <c r="I35" s="24">
        <f>'D. Key Performance Area 2'!K26</f>
        <v>0</v>
      </c>
      <c r="J35" s="24">
        <f>'D. Key Performance Area 2'!M26</f>
        <v>0</v>
      </c>
      <c r="K35" s="24">
        <f>'D. Key Performance Area 2'!O26</f>
        <v>0</v>
      </c>
      <c r="L35" s="24">
        <f>'D. Key Performance Area 2'!R26</f>
        <v>0</v>
      </c>
      <c r="M35" s="24">
        <f>'D. Key Performance Area 2'!T26</f>
        <v>0</v>
      </c>
      <c r="N35" s="24">
        <f>'D. Key Performance Area 2'!U26</f>
        <v>0</v>
      </c>
      <c r="O35" s="24">
        <f>'D. Key Performance Area 2'!V26</f>
        <v>0</v>
      </c>
      <c r="P35" s="24">
        <f>'D. Key Performance Area 2'!X26</f>
        <v>0</v>
      </c>
      <c r="Q35" s="24">
        <f>'D. Key Performance Area 2'!Y26</f>
        <v>0</v>
      </c>
      <c r="R35" s="24">
        <f>'D. Key Performance Area 2'!AA26</f>
        <v>0</v>
      </c>
      <c r="S35" s="24">
        <f>'D. Key Performance Area 2'!AB26</f>
        <v>0</v>
      </c>
      <c r="T35" s="24">
        <f>'D. Key Performance Area 2'!AC26</f>
        <v>0</v>
      </c>
      <c r="U35" s="24">
        <f>'D. Key Performance Area 2'!AE26</f>
        <v>0</v>
      </c>
      <c r="V35" s="24">
        <f>'D. Key Performance Area 2'!AF26</f>
        <v>0</v>
      </c>
      <c r="W35" s="24">
        <f>'D. Key Performance Area 2'!AH26</f>
        <v>0</v>
      </c>
      <c r="X35" s="24">
        <f>'D. Key Performance Area 2'!AI26</f>
        <v>0</v>
      </c>
      <c r="Y35" s="24">
        <f>'D. Key Performance Area 2'!AJ26</f>
        <v>0</v>
      </c>
      <c r="Z35" s="24">
        <f>'D. Key Performance Area 2'!AK26</f>
        <v>0</v>
      </c>
      <c r="AA35" s="24">
        <f>'D. Key Performance Area 2'!AL26</f>
        <v>0</v>
      </c>
      <c r="AB35" s="24">
        <f>'D. Key Performance Area 2'!AM26</f>
        <v>0</v>
      </c>
      <c r="AC35" s="24">
        <f>'D. Key Performance Area 2'!AP26</f>
        <v>0</v>
      </c>
      <c r="AD35" s="24">
        <f>'D. Key Performance Area 2'!AR26</f>
        <v>0</v>
      </c>
    </row>
    <row r="36" spans="1:30" x14ac:dyDescent="0.2">
      <c r="A36" s="36">
        <f>'A. About internships stocktake'!$C$4</f>
        <v>0</v>
      </c>
      <c r="B36" s="36">
        <f>'A. About internships stocktake'!$C$5</f>
        <v>0</v>
      </c>
      <c r="C36" s="24" t="s">
        <v>222</v>
      </c>
      <c r="D36" s="24" t="s">
        <v>31</v>
      </c>
      <c r="E36" s="24">
        <v>6.1</v>
      </c>
      <c r="F36" s="24" t="s">
        <v>19</v>
      </c>
      <c r="G36" s="24">
        <f>'D. Key Performance Area 2'!F27</f>
        <v>0</v>
      </c>
      <c r="H36" s="24">
        <f>'D. Key Performance Area 2'!H27</f>
        <v>0</v>
      </c>
      <c r="I36" s="24">
        <f>'D. Key Performance Area 2'!K27</f>
        <v>0</v>
      </c>
      <c r="J36" s="24">
        <f>'D. Key Performance Area 2'!M27</f>
        <v>0</v>
      </c>
      <c r="K36" s="24">
        <f>'D. Key Performance Area 2'!O27</f>
        <v>0</v>
      </c>
      <c r="L36" s="24">
        <f>'D. Key Performance Area 2'!R27</f>
        <v>0</v>
      </c>
      <c r="M36" s="24">
        <f>'D. Key Performance Area 2'!T27</f>
        <v>0</v>
      </c>
      <c r="N36" s="24">
        <f>'D. Key Performance Area 2'!U27</f>
        <v>0</v>
      </c>
      <c r="O36" s="24">
        <f>'D. Key Performance Area 2'!V27</f>
        <v>0</v>
      </c>
      <c r="P36" s="24">
        <f>'D. Key Performance Area 2'!X27</f>
        <v>0</v>
      </c>
      <c r="Q36" s="24">
        <f>'D. Key Performance Area 2'!Y27</f>
        <v>0</v>
      </c>
      <c r="R36" s="24">
        <f>'D. Key Performance Area 2'!AA27</f>
        <v>0</v>
      </c>
      <c r="S36" s="24">
        <f>'D. Key Performance Area 2'!AB27</f>
        <v>0</v>
      </c>
      <c r="T36" s="24">
        <f>'D. Key Performance Area 2'!AC27</f>
        <v>0</v>
      </c>
      <c r="U36" s="24">
        <f>'D. Key Performance Area 2'!AE27</f>
        <v>0</v>
      </c>
      <c r="V36" s="24">
        <f>'D. Key Performance Area 2'!AF27</f>
        <v>0</v>
      </c>
      <c r="W36" s="24">
        <f>'D. Key Performance Area 2'!AH27</f>
        <v>0</v>
      </c>
      <c r="X36" s="24">
        <f>'D. Key Performance Area 2'!AI27</f>
        <v>0</v>
      </c>
      <c r="Y36" s="24">
        <f>'D. Key Performance Area 2'!AJ27</f>
        <v>0</v>
      </c>
      <c r="Z36" s="24">
        <f>'D. Key Performance Area 2'!AK27</f>
        <v>0</v>
      </c>
      <c r="AA36" s="24">
        <f>'D. Key Performance Area 2'!AL27</f>
        <v>0</v>
      </c>
      <c r="AB36" s="24">
        <f>'D. Key Performance Area 2'!AM27</f>
        <v>0</v>
      </c>
      <c r="AC36" s="24">
        <f>'D. Key Performance Area 2'!AP27</f>
        <v>0</v>
      </c>
      <c r="AD36" s="24">
        <f>'D. Key Performance Area 2'!AR27</f>
        <v>0</v>
      </c>
    </row>
    <row r="37" spans="1:30" ht="14.5" customHeight="1" x14ac:dyDescent="0.2">
      <c r="A37" s="36">
        <f>'A. About internships stocktake'!$C$4</f>
        <v>0</v>
      </c>
      <c r="B37" s="36">
        <f>'A. About internships stocktake'!$C$5</f>
        <v>0</v>
      </c>
      <c r="C37" s="24" t="s">
        <v>222</v>
      </c>
      <c r="D37" s="24" t="str">
        <f>'D. Key Performance Area 2'!D28</f>
        <v>JIU 9. Duty travel</v>
      </c>
      <c r="E37" s="24">
        <f>'D. Key Performance Area 2'!B28</f>
        <v>6.2</v>
      </c>
      <c r="F37" s="24" t="str">
        <f>'D. Key Performance Area 2'!C28</f>
        <v xml:space="preserve">Field training </v>
      </c>
      <c r="G37" s="24" t="str">
        <f>'D. Key Performance Area 2'!F28</f>
        <v>Click to see dropwdown below</v>
      </c>
      <c r="H37" s="24" t="str">
        <f>'D. Key Performance Area 2'!H28</f>
        <v>Click to see dropwdown below</v>
      </c>
      <c r="I37" s="24">
        <f>'D. Key Performance Area 2'!K28</f>
        <v>0</v>
      </c>
      <c r="J37" s="24">
        <f>'D. Key Performance Area 2'!M28</f>
        <v>0</v>
      </c>
      <c r="K37" s="24">
        <f>'D. Key Performance Area 2'!O28</f>
        <v>0</v>
      </c>
      <c r="L37" s="24">
        <f>'D. Key Performance Area 2'!R28</f>
        <v>0</v>
      </c>
      <c r="M37" s="24">
        <f>'D. Key Performance Area 2'!T28</f>
        <v>0</v>
      </c>
      <c r="N37" s="24" t="str">
        <f>'D. Key Performance Area 2'!U28</f>
        <v>value yet to be entered</v>
      </c>
      <c r="O37" s="24" t="str">
        <f>'D. Key Performance Area 2'!V28</f>
        <v>Click to see dropwdown below</v>
      </c>
      <c r="P37" s="24">
        <f>'D. Key Performance Area 2'!X28</f>
        <v>0</v>
      </c>
      <c r="Q37" s="24" t="str">
        <f>'D. Key Performance Area 2'!Y28</f>
        <v>Click to see dropwdown below</v>
      </c>
      <c r="R37" s="24">
        <f>'D. Key Performance Area 2'!AA28</f>
        <v>0</v>
      </c>
      <c r="S37" s="24" t="str">
        <f>'D. Key Performance Area 2'!AB28</f>
        <v>value yet to be entered</v>
      </c>
      <c r="T37" s="24" t="str">
        <f>'D. Key Performance Area 2'!AC28</f>
        <v>Click to see dropwdown below</v>
      </c>
      <c r="U37" s="24">
        <f>'D. Key Performance Area 2'!AE28</f>
        <v>0</v>
      </c>
      <c r="V37" s="24" t="str">
        <f>'D. Key Performance Area 2'!AF28</f>
        <v>Click to see dropwdown below</v>
      </c>
      <c r="W37" s="24">
        <f>'D. Key Performance Area 2'!AH28</f>
        <v>0</v>
      </c>
      <c r="X37" s="24" t="str">
        <f>'D. Key Performance Area 2'!AI28</f>
        <v>Check input</v>
      </c>
      <c r="Y37" s="24" t="str">
        <f>'D. Key Performance Area 2'!AJ28</f>
        <v>Check input</v>
      </c>
      <c r="Z37" s="24" t="str">
        <f>'D. Key Performance Area 2'!AK28</f>
        <v>Check input</v>
      </c>
      <c r="AA37" s="24" t="str">
        <f>'D. Key Performance Area 2'!AL28</f>
        <v>Check input</v>
      </c>
      <c r="AB37" s="24" t="str">
        <f>'D. Key Performance Area 2'!AM28</f>
        <v>Click to see dropwdown below</v>
      </c>
      <c r="AC37" s="24">
        <f>'D. Key Performance Area 2'!AP28</f>
        <v>0</v>
      </c>
      <c r="AD37" s="24">
        <f>'D. Key Performance Area 2'!AR28</f>
        <v>0</v>
      </c>
    </row>
    <row r="38" spans="1:30" x14ac:dyDescent="0.2">
      <c r="A38" s="36">
        <f>'A. About internships stocktake'!$C$4</f>
        <v>0</v>
      </c>
      <c r="B38" s="36">
        <f>'A. About internships stocktake'!$C$5</f>
        <v>0</v>
      </c>
      <c r="C38" s="24" t="s">
        <v>222</v>
      </c>
      <c r="D38" s="24" t="s">
        <v>73</v>
      </c>
      <c r="E38" s="24">
        <v>6.2</v>
      </c>
      <c r="F38" s="24" t="s">
        <v>55</v>
      </c>
      <c r="G38" s="24">
        <f>'D. Key Performance Area 2'!F29</f>
        <v>0</v>
      </c>
      <c r="H38" s="24">
        <f>'D. Key Performance Area 2'!H29</f>
        <v>0</v>
      </c>
      <c r="I38" s="24">
        <f>'D. Key Performance Area 2'!K29</f>
        <v>0</v>
      </c>
      <c r="J38" s="24">
        <f>'D. Key Performance Area 2'!M29</f>
        <v>0</v>
      </c>
      <c r="K38" s="24">
        <f>'D. Key Performance Area 2'!O29</f>
        <v>0</v>
      </c>
      <c r="L38" s="24">
        <f>'D. Key Performance Area 2'!R29</f>
        <v>0</v>
      </c>
      <c r="M38" s="24">
        <f>'D. Key Performance Area 2'!T29</f>
        <v>0</v>
      </c>
      <c r="N38" s="24">
        <f>'D. Key Performance Area 2'!U29</f>
        <v>0</v>
      </c>
      <c r="O38" s="24">
        <f>'D. Key Performance Area 2'!V29</f>
        <v>0</v>
      </c>
      <c r="P38" s="24">
        <f>'D. Key Performance Area 2'!X29</f>
        <v>0</v>
      </c>
      <c r="Q38" s="24">
        <f>'D. Key Performance Area 2'!Y29</f>
        <v>0</v>
      </c>
      <c r="R38" s="24">
        <f>'D. Key Performance Area 2'!AA29</f>
        <v>0</v>
      </c>
      <c r="S38" s="24">
        <f>'D. Key Performance Area 2'!AB29</f>
        <v>0</v>
      </c>
      <c r="T38" s="24">
        <f>'D. Key Performance Area 2'!AC29</f>
        <v>0</v>
      </c>
      <c r="U38" s="24">
        <f>'D. Key Performance Area 2'!AE29</f>
        <v>0</v>
      </c>
      <c r="V38" s="24">
        <f>'D. Key Performance Area 2'!AF29</f>
        <v>0</v>
      </c>
      <c r="W38" s="24">
        <f>'D. Key Performance Area 2'!AH29</f>
        <v>0</v>
      </c>
      <c r="X38" s="24">
        <f>'D. Key Performance Area 2'!AI29</f>
        <v>0</v>
      </c>
      <c r="Y38" s="24">
        <f>'D. Key Performance Area 2'!AJ29</f>
        <v>0</v>
      </c>
      <c r="Z38" s="24">
        <f>'D. Key Performance Area 2'!AK29</f>
        <v>0</v>
      </c>
      <c r="AA38" s="24">
        <f>'D. Key Performance Area 2'!AL29</f>
        <v>0</v>
      </c>
      <c r="AB38" s="24">
        <f>'D. Key Performance Area 2'!AM29</f>
        <v>0</v>
      </c>
      <c r="AC38" s="24">
        <f>'D. Key Performance Area 2'!AP29</f>
        <v>0</v>
      </c>
      <c r="AD38" s="24">
        <f>'D. Key Performance Area 2'!AR29</f>
        <v>0</v>
      </c>
    </row>
    <row r="39" spans="1:30" x14ac:dyDescent="0.2">
      <c r="A39" s="36">
        <f>'A. About internships stocktake'!$C$4</f>
        <v>0</v>
      </c>
      <c r="B39" s="36">
        <f>'A. About internships stocktake'!$C$5</f>
        <v>0</v>
      </c>
      <c r="C39" s="24" t="s">
        <v>222</v>
      </c>
      <c r="D39" s="24" t="s">
        <v>73</v>
      </c>
      <c r="E39" s="24">
        <v>6.2</v>
      </c>
      <c r="F39" s="24" t="s">
        <v>55</v>
      </c>
      <c r="G39" s="24">
        <f>'D. Key Performance Area 2'!F30</f>
        <v>0</v>
      </c>
      <c r="H39" s="24">
        <f>'D. Key Performance Area 2'!H30</f>
        <v>0</v>
      </c>
      <c r="I39" s="24">
        <f>'D. Key Performance Area 2'!K30</f>
        <v>0</v>
      </c>
      <c r="J39" s="24">
        <f>'D. Key Performance Area 2'!M30</f>
        <v>0</v>
      </c>
      <c r="K39" s="24">
        <f>'D. Key Performance Area 2'!O30</f>
        <v>0</v>
      </c>
      <c r="L39" s="24">
        <f>'D. Key Performance Area 2'!R30</f>
        <v>0</v>
      </c>
      <c r="M39" s="24">
        <f>'D. Key Performance Area 2'!T30</f>
        <v>0</v>
      </c>
      <c r="N39" s="24">
        <f>'D. Key Performance Area 2'!U30</f>
        <v>0</v>
      </c>
      <c r="O39" s="24">
        <f>'D. Key Performance Area 2'!V30</f>
        <v>0</v>
      </c>
      <c r="P39" s="24">
        <f>'D. Key Performance Area 2'!X30</f>
        <v>0</v>
      </c>
      <c r="Q39" s="24">
        <f>'D. Key Performance Area 2'!Y30</f>
        <v>0</v>
      </c>
      <c r="R39" s="24">
        <f>'D. Key Performance Area 2'!AA30</f>
        <v>0</v>
      </c>
      <c r="S39" s="24">
        <f>'D. Key Performance Area 2'!AB30</f>
        <v>0</v>
      </c>
      <c r="T39" s="24">
        <f>'D. Key Performance Area 2'!AC30</f>
        <v>0</v>
      </c>
      <c r="U39" s="24">
        <f>'D. Key Performance Area 2'!AE30</f>
        <v>0</v>
      </c>
      <c r="V39" s="24">
        <f>'D. Key Performance Area 2'!AF30</f>
        <v>0</v>
      </c>
      <c r="W39" s="24">
        <f>'D. Key Performance Area 2'!AH30</f>
        <v>0</v>
      </c>
      <c r="X39" s="24">
        <f>'D. Key Performance Area 2'!AI30</f>
        <v>0</v>
      </c>
      <c r="Y39" s="24">
        <f>'D. Key Performance Area 2'!AJ30</f>
        <v>0</v>
      </c>
      <c r="Z39" s="24">
        <f>'D. Key Performance Area 2'!AK30</f>
        <v>0</v>
      </c>
      <c r="AA39" s="24">
        <f>'D. Key Performance Area 2'!AL30</f>
        <v>0</v>
      </c>
      <c r="AB39" s="24">
        <f>'D. Key Performance Area 2'!AM30</f>
        <v>0</v>
      </c>
      <c r="AC39" s="24">
        <f>'D. Key Performance Area 2'!AP30</f>
        <v>0</v>
      </c>
      <c r="AD39" s="24">
        <f>'D. Key Performance Area 2'!AR30</f>
        <v>0</v>
      </c>
    </row>
    <row r="40" spans="1:30" ht="14.5" customHeight="1" x14ac:dyDescent="0.2">
      <c r="A40" s="36">
        <f>'A. About internships stocktake'!$C$4</f>
        <v>0</v>
      </c>
      <c r="B40" s="36">
        <f>'A. About internships stocktake'!$C$5</f>
        <v>0</v>
      </c>
      <c r="C40" s="24" t="str">
        <f>'D. Key Performance Area 2'!A32</f>
        <v>KPI 7. Leave: UN entities include annual and sick leave entitlements for interns</v>
      </c>
      <c r="D40" s="24" t="str">
        <f>'D. Key Performance Area 2'!D32</f>
        <v xml:space="preserve">JIU 7. Entitlements </v>
      </c>
      <c r="E40" s="24">
        <f>'D. Key Performance Area 2'!B32</f>
        <v>7.1</v>
      </c>
      <c r="F40" s="24" t="str">
        <f>'D. Key Performance Area 2'!C32</f>
        <v xml:space="preserve">Annual Leave </v>
      </c>
      <c r="G40" s="24" t="str">
        <f>'D. Key Performance Area 2'!F32</f>
        <v>Click to see dropwdown below</v>
      </c>
      <c r="H40" s="24" t="str">
        <f>'D. Key Performance Area 2'!H32</f>
        <v>Click to see dropwdown below</v>
      </c>
      <c r="I40" s="24">
        <f>'D. Key Performance Area 2'!K32</f>
        <v>0</v>
      </c>
      <c r="J40" s="24">
        <f>'D. Key Performance Area 2'!M32</f>
        <v>0</v>
      </c>
      <c r="K40" s="24">
        <f>'D. Key Performance Area 2'!O32</f>
        <v>0</v>
      </c>
      <c r="L40" s="24">
        <f>'D. Key Performance Area 2'!R32</f>
        <v>0</v>
      </c>
      <c r="M40" s="24">
        <f>'D. Key Performance Area 2'!T32</f>
        <v>0</v>
      </c>
      <c r="N40" s="24" t="str">
        <f>'D. Key Performance Area 2'!U32</f>
        <v>value yet to be entered</v>
      </c>
      <c r="O40" s="24" t="str">
        <f>'D. Key Performance Area 2'!V32</f>
        <v>Click to see dropwdown below</v>
      </c>
      <c r="P40" s="24">
        <f>'D. Key Performance Area 2'!X32</f>
        <v>0</v>
      </c>
      <c r="Q40" s="24" t="str">
        <f>'D. Key Performance Area 2'!Y32</f>
        <v>Click to see dropwdown below</v>
      </c>
      <c r="R40" s="24">
        <f>'D. Key Performance Area 2'!AA32</f>
        <v>0</v>
      </c>
      <c r="S40" s="24" t="str">
        <f>'D. Key Performance Area 2'!AB32</f>
        <v>value yet to be entered</v>
      </c>
      <c r="T40" s="24" t="str">
        <f>'D. Key Performance Area 2'!AC32</f>
        <v>Click to see dropwdown below</v>
      </c>
      <c r="U40" s="24">
        <f>'D. Key Performance Area 2'!AE32</f>
        <v>0</v>
      </c>
      <c r="V40" s="24" t="str">
        <f>'D. Key Performance Area 2'!AF32</f>
        <v>Click to see dropwdown below</v>
      </c>
      <c r="W40" s="24">
        <f>'D. Key Performance Area 2'!AH32</f>
        <v>0</v>
      </c>
      <c r="X40" s="24" t="str">
        <f>'D. Key Performance Area 2'!AI32</f>
        <v>Check input</v>
      </c>
      <c r="Y40" s="24" t="str">
        <f>'D. Key Performance Area 2'!AJ32</f>
        <v>Check input</v>
      </c>
      <c r="Z40" s="24" t="str">
        <f>'D. Key Performance Area 2'!AK32</f>
        <v>Check input</v>
      </c>
      <c r="AA40" s="24" t="str">
        <f>'D. Key Performance Area 2'!AL32</f>
        <v>Check input</v>
      </c>
      <c r="AB40" s="24" t="str">
        <f>'D. Key Performance Area 2'!AM32</f>
        <v>Click to see dropwdown below</v>
      </c>
      <c r="AC40" s="24">
        <f>'D. Key Performance Area 2'!AP32</f>
        <v>0</v>
      </c>
      <c r="AD40" s="24">
        <f>'D. Key Performance Area 2'!AR32</f>
        <v>0</v>
      </c>
    </row>
    <row r="41" spans="1:30" x14ac:dyDescent="0.2">
      <c r="A41" s="36">
        <f>'A. About internships stocktake'!$C$4</f>
        <v>0</v>
      </c>
      <c r="B41" s="36">
        <f>'A. About internships stocktake'!$C$5</f>
        <v>0</v>
      </c>
      <c r="C41" s="24" t="s">
        <v>223</v>
      </c>
      <c r="D41" s="24" t="s">
        <v>22</v>
      </c>
      <c r="E41" s="24">
        <v>7.1</v>
      </c>
      <c r="F41" s="24" t="s">
        <v>23</v>
      </c>
      <c r="G41" s="24">
        <f>'D. Key Performance Area 2'!F33</f>
        <v>0</v>
      </c>
      <c r="H41" s="24">
        <f>'D. Key Performance Area 2'!H33</f>
        <v>0</v>
      </c>
      <c r="I41" s="24">
        <f>'D. Key Performance Area 2'!K33</f>
        <v>0</v>
      </c>
      <c r="J41" s="24">
        <f>'D. Key Performance Area 2'!M33</f>
        <v>0</v>
      </c>
      <c r="K41" s="24">
        <f>'D. Key Performance Area 2'!O33</f>
        <v>0</v>
      </c>
      <c r="L41" s="24">
        <f>'D. Key Performance Area 2'!R33</f>
        <v>0</v>
      </c>
      <c r="M41" s="24">
        <f>'D. Key Performance Area 2'!T33</f>
        <v>0</v>
      </c>
      <c r="N41" s="24">
        <f>'D. Key Performance Area 2'!U33</f>
        <v>0</v>
      </c>
      <c r="O41" s="24">
        <f>'D. Key Performance Area 2'!V33</f>
        <v>0</v>
      </c>
      <c r="P41" s="24">
        <f>'D. Key Performance Area 2'!X33</f>
        <v>0</v>
      </c>
      <c r="Q41" s="24">
        <f>'D. Key Performance Area 2'!Y33</f>
        <v>0</v>
      </c>
      <c r="R41" s="24">
        <f>'D. Key Performance Area 2'!AA33</f>
        <v>0</v>
      </c>
      <c r="S41" s="24">
        <f>'D. Key Performance Area 2'!AB33</f>
        <v>0</v>
      </c>
      <c r="T41" s="24">
        <f>'D. Key Performance Area 2'!AC33</f>
        <v>0</v>
      </c>
      <c r="U41" s="24">
        <f>'D. Key Performance Area 2'!AE33</f>
        <v>0</v>
      </c>
      <c r="V41" s="24">
        <f>'D. Key Performance Area 2'!AF33</f>
        <v>0</v>
      </c>
      <c r="W41" s="24">
        <f>'D. Key Performance Area 2'!AH33</f>
        <v>0</v>
      </c>
      <c r="X41" s="24">
        <f>'D. Key Performance Area 2'!AI33</f>
        <v>0</v>
      </c>
      <c r="Y41" s="24">
        <f>'D. Key Performance Area 2'!AJ33</f>
        <v>0</v>
      </c>
      <c r="Z41" s="24">
        <f>'D. Key Performance Area 2'!AK33</f>
        <v>0</v>
      </c>
      <c r="AA41" s="24">
        <f>'D. Key Performance Area 2'!AL33</f>
        <v>0</v>
      </c>
      <c r="AB41" s="24">
        <f>'D. Key Performance Area 2'!AM33</f>
        <v>0</v>
      </c>
      <c r="AC41" s="24">
        <f>'D. Key Performance Area 2'!AP33</f>
        <v>0</v>
      </c>
      <c r="AD41" s="24">
        <f>'D. Key Performance Area 2'!AR33</f>
        <v>0</v>
      </c>
    </row>
    <row r="42" spans="1:30" x14ac:dyDescent="0.2">
      <c r="A42" s="36">
        <f>'A. About internships stocktake'!$C$4</f>
        <v>0</v>
      </c>
      <c r="B42" s="36">
        <f>'A. About internships stocktake'!$C$5</f>
        <v>0</v>
      </c>
      <c r="C42" s="24" t="s">
        <v>223</v>
      </c>
      <c r="D42" s="24" t="s">
        <v>22</v>
      </c>
      <c r="E42" s="24">
        <v>7.1</v>
      </c>
      <c r="F42" s="24" t="s">
        <v>23</v>
      </c>
      <c r="G42" s="24">
        <f>'D. Key Performance Area 2'!F34</f>
        <v>0</v>
      </c>
      <c r="H42" s="24">
        <f>'D. Key Performance Area 2'!H34</f>
        <v>0</v>
      </c>
      <c r="I42" s="24">
        <f>'D. Key Performance Area 2'!K34</f>
        <v>0</v>
      </c>
      <c r="J42" s="24">
        <f>'D. Key Performance Area 2'!M34</f>
        <v>0</v>
      </c>
      <c r="K42" s="24">
        <f>'D. Key Performance Area 2'!O34</f>
        <v>0</v>
      </c>
      <c r="L42" s="24">
        <f>'D. Key Performance Area 2'!R34</f>
        <v>0</v>
      </c>
      <c r="M42" s="24">
        <f>'D. Key Performance Area 2'!T34</f>
        <v>0</v>
      </c>
      <c r="N42" s="24">
        <f>'D. Key Performance Area 2'!U34</f>
        <v>0</v>
      </c>
      <c r="O42" s="24">
        <f>'D. Key Performance Area 2'!V34</f>
        <v>0</v>
      </c>
      <c r="P42" s="24">
        <f>'D. Key Performance Area 2'!X34</f>
        <v>0</v>
      </c>
      <c r="Q42" s="24">
        <f>'D. Key Performance Area 2'!Y34</f>
        <v>0</v>
      </c>
      <c r="R42" s="24">
        <f>'D. Key Performance Area 2'!AA34</f>
        <v>0</v>
      </c>
      <c r="S42" s="24">
        <f>'D. Key Performance Area 2'!AB34</f>
        <v>0</v>
      </c>
      <c r="T42" s="24">
        <f>'D. Key Performance Area 2'!AC34</f>
        <v>0</v>
      </c>
      <c r="U42" s="24">
        <f>'D. Key Performance Area 2'!AE34</f>
        <v>0</v>
      </c>
      <c r="V42" s="24">
        <f>'D. Key Performance Area 2'!AF34</f>
        <v>0</v>
      </c>
      <c r="W42" s="24">
        <f>'D. Key Performance Area 2'!AH34</f>
        <v>0</v>
      </c>
      <c r="X42" s="24">
        <f>'D. Key Performance Area 2'!AI34</f>
        <v>0</v>
      </c>
      <c r="Y42" s="24">
        <f>'D. Key Performance Area 2'!AJ34</f>
        <v>0</v>
      </c>
      <c r="Z42" s="24">
        <f>'D. Key Performance Area 2'!AK34</f>
        <v>0</v>
      </c>
      <c r="AA42" s="24">
        <f>'D. Key Performance Area 2'!AL34</f>
        <v>0</v>
      </c>
      <c r="AB42" s="24">
        <f>'D. Key Performance Area 2'!AM34</f>
        <v>0</v>
      </c>
      <c r="AC42" s="24">
        <f>'D. Key Performance Area 2'!AP34</f>
        <v>0</v>
      </c>
      <c r="AD42" s="24">
        <f>'D. Key Performance Area 2'!AR34</f>
        <v>0</v>
      </c>
    </row>
    <row r="43" spans="1:30" ht="14.5" customHeight="1" x14ac:dyDescent="0.2">
      <c r="A43" s="36">
        <f>'A. About internships stocktake'!$C$4</f>
        <v>0</v>
      </c>
      <c r="B43" s="36">
        <f>'A. About internships stocktake'!$C$5</f>
        <v>0</v>
      </c>
      <c r="C43" s="24" t="s">
        <v>223</v>
      </c>
      <c r="D43" s="24" t="s">
        <v>22</v>
      </c>
      <c r="E43" s="24">
        <f>'D. Key Performance Area 2'!B35</f>
        <v>7.2</v>
      </c>
      <c r="F43" s="24" t="str">
        <f>'D. Key Performance Area 2'!C35</f>
        <v xml:space="preserve">Sick Leave </v>
      </c>
      <c r="G43" s="24" t="str">
        <f>'D. Key Performance Area 2'!F35</f>
        <v>Click to see dropwdown below</v>
      </c>
      <c r="H43" s="24" t="str">
        <f>'D. Key Performance Area 2'!H35</f>
        <v>Click to see dropwdown below</v>
      </c>
      <c r="I43" s="24">
        <f>'D. Key Performance Area 2'!K35</f>
        <v>0</v>
      </c>
      <c r="J43" s="24">
        <f>'D. Key Performance Area 2'!M35</f>
        <v>0</v>
      </c>
      <c r="K43" s="24">
        <f>'D. Key Performance Area 2'!O35</f>
        <v>0</v>
      </c>
      <c r="L43" s="24">
        <f>'D. Key Performance Area 2'!R35</f>
        <v>0</v>
      </c>
      <c r="M43" s="24">
        <f>'D. Key Performance Area 2'!T35</f>
        <v>0</v>
      </c>
      <c r="N43" s="24" t="str">
        <f>'D. Key Performance Area 2'!U35</f>
        <v>value yet to be entered</v>
      </c>
      <c r="O43" s="24" t="str">
        <f>'D. Key Performance Area 2'!V35</f>
        <v>Click to see dropwdown below</v>
      </c>
      <c r="P43" s="24">
        <f>'D. Key Performance Area 2'!X35</f>
        <v>0</v>
      </c>
      <c r="Q43" s="24" t="str">
        <f>'D. Key Performance Area 2'!Y35</f>
        <v>Click to see dropwdown below</v>
      </c>
      <c r="R43" s="24">
        <f>'D. Key Performance Area 2'!AA35</f>
        <v>0</v>
      </c>
      <c r="S43" s="24" t="str">
        <f>'D. Key Performance Area 2'!AB35</f>
        <v>value yet to be entered</v>
      </c>
      <c r="T43" s="24" t="str">
        <f>'D. Key Performance Area 2'!AC35</f>
        <v>Click to see dropwdown below</v>
      </c>
      <c r="U43" s="24">
        <f>'D. Key Performance Area 2'!AE35</f>
        <v>0</v>
      </c>
      <c r="V43" s="24" t="str">
        <f>'D. Key Performance Area 2'!AF35</f>
        <v>Click to see dropwdown below</v>
      </c>
      <c r="W43" s="24">
        <f>'D. Key Performance Area 2'!AH35</f>
        <v>0</v>
      </c>
      <c r="X43" s="24" t="str">
        <f>'D. Key Performance Area 2'!AI35</f>
        <v>Check input</v>
      </c>
      <c r="Y43" s="24" t="str">
        <f>'D. Key Performance Area 2'!AJ35</f>
        <v>Check input</v>
      </c>
      <c r="Z43" s="24" t="str">
        <f>'D. Key Performance Area 2'!AK35</f>
        <v>Check input</v>
      </c>
      <c r="AA43" s="24" t="str">
        <f>'D. Key Performance Area 2'!AL35</f>
        <v>Check input</v>
      </c>
      <c r="AB43" s="24" t="str">
        <f>'D. Key Performance Area 2'!AM35</f>
        <v>Click to see dropwdown below</v>
      </c>
      <c r="AC43" s="24">
        <f>'D. Key Performance Area 2'!AP35</f>
        <v>0</v>
      </c>
      <c r="AD43" s="24">
        <f>'D. Key Performance Area 2'!AR35</f>
        <v>0</v>
      </c>
    </row>
    <row r="44" spans="1:30" x14ac:dyDescent="0.2">
      <c r="A44" s="36">
        <f>'A. About internships stocktake'!$C$4</f>
        <v>0</v>
      </c>
      <c r="B44" s="36">
        <f>'A. About internships stocktake'!$C$5</f>
        <v>0</v>
      </c>
      <c r="C44" s="24" t="s">
        <v>223</v>
      </c>
      <c r="D44" s="24" t="s">
        <v>22</v>
      </c>
      <c r="E44" s="24">
        <v>7.2</v>
      </c>
      <c r="F44" s="24" t="s">
        <v>24</v>
      </c>
      <c r="G44" s="24">
        <f>'D. Key Performance Area 2'!F36</f>
        <v>0</v>
      </c>
      <c r="H44" s="24">
        <f>'D. Key Performance Area 2'!H36</f>
        <v>0</v>
      </c>
      <c r="I44" s="24">
        <f>'D. Key Performance Area 2'!K36</f>
        <v>0</v>
      </c>
      <c r="J44" s="24">
        <f>'D. Key Performance Area 2'!M36</f>
        <v>0</v>
      </c>
      <c r="K44" s="24">
        <f>'D. Key Performance Area 2'!O36</f>
        <v>0</v>
      </c>
      <c r="L44" s="24">
        <f>'D. Key Performance Area 2'!R36</f>
        <v>0</v>
      </c>
      <c r="M44" s="24">
        <f>'D. Key Performance Area 2'!T36</f>
        <v>0</v>
      </c>
      <c r="N44" s="24">
        <f>'D. Key Performance Area 2'!U36</f>
        <v>0</v>
      </c>
      <c r="O44" s="24">
        <f>'D. Key Performance Area 2'!V36</f>
        <v>0</v>
      </c>
      <c r="P44" s="24">
        <f>'D. Key Performance Area 2'!X36</f>
        <v>0</v>
      </c>
      <c r="Q44" s="24">
        <f>'D. Key Performance Area 2'!Y36</f>
        <v>0</v>
      </c>
      <c r="R44" s="24">
        <f>'D. Key Performance Area 2'!AA36</f>
        <v>0</v>
      </c>
      <c r="S44" s="24">
        <f>'D. Key Performance Area 2'!AB36</f>
        <v>0</v>
      </c>
      <c r="T44" s="24">
        <f>'D. Key Performance Area 2'!AC36</f>
        <v>0</v>
      </c>
      <c r="U44" s="24">
        <f>'D. Key Performance Area 2'!AE36</f>
        <v>0</v>
      </c>
      <c r="V44" s="24">
        <f>'D. Key Performance Area 2'!AF36</f>
        <v>0</v>
      </c>
      <c r="W44" s="24">
        <f>'D. Key Performance Area 2'!AH36</f>
        <v>0</v>
      </c>
      <c r="X44" s="24">
        <f>'D. Key Performance Area 2'!AI36</f>
        <v>0</v>
      </c>
      <c r="Y44" s="24">
        <f>'D. Key Performance Area 2'!AJ36</f>
        <v>0</v>
      </c>
      <c r="Z44" s="24">
        <f>'D. Key Performance Area 2'!AK36</f>
        <v>0</v>
      </c>
      <c r="AA44" s="24">
        <f>'D. Key Performance Area 2'!AL36</f>
        <v>0</v>
      </c>
      <c r="AB44" s="24">
        <f>'D. Key Performance Area 2'!AM36</f>
        <v>0</v>
      </c>
      <c r="AC44" s="24">
        <f>'D. Key Performance Area 2'!AP36</f>
        <v>0</v>
      </c>
      <c r="AD44" s="24">
        <f>'D. Key Performance Area 2'!AR36</f>
        <v>0</v>
      </c>
    </row>
    <row r="45" spans="1:30" x14ac:dyDescent="0.2">
      <c r="A45" s="36">
        <f>'A. About internships stocktake'!$C$4</f>
        <v>0</v>
      </c>
      <c r="B45" s="36">
        <f>'A. About internships stocktake'!$C$5</f>
        <v>0</v>
      </c>
      <c r="C45" s="24" t="s">
        <v>223</v>
      </c>
      <c r="D45" s="24" t="s">
        <v>22</v>
      </c>
      <c r="E45" s="24">
        <v>7.2</v>
      </c>
      <c r="F45" s="24" t="s">
        <v>24</v>
      </c>
      <c r="G45" s="24">
        <f>'D. Key Performance Area 2'!F37</f>
        <v>0</v>
      </c>
      <c r="H45" s="24">
        <f>'D. Key Performance Area 2'!H37</f>
        <v>0</v>
      </c>
      <c r="I45" s="24">
        <f>'D. Key Performance Area 2'!K37</f>
        <v>0</v>
      </c>
      <c r="J45" s="24">
        <f>'D. Key Performance Area 2'!M37</f>
        <v>0</v>
      </c>
      <c r="K45" s="24">
        <f>'D. Key Performance Area 2'!O37</f>
        <v>0</v>
      </c>
      <c r="L45" s="24">
        <f>'D. Key Performance Area 2'!R37</f>
        <v>0</v>
      </c>
      <c r="M45" s="24">
        <f>'D. Key Performance Area 2'!T37</f>
        <v>0</v>
      </c>
      <c r="N45" s="24">
        <f>'D. Key Performance Area 2'!U37</f>
        <v>0</v>
      </c>
      <c r="O45" s="24">
        <f>'D. Key Performance Area 2'!V37</f>
        <v>0</v>
      </c>
      <c r="P45" s="24">
        <f>'D. Key Performance Area 2'!X37</f>
        <v>0</v>
      </c>
      <c r="Q45" s="24">
        <f>'D. Key Performance Area 2'!Y37</f>
        <v>0</v>
      </c>
      <c r="R45" s="24">
        <f>'D. Key Performance Area 2'!AA37</f>
        <v>0</v>
      </c>
      <c r="S45" s="24">
        <f>'D. Key Performance Area 2'!AB37</f>
        <v>0</v>
      </c>
      <c r="T45" s="24">
        <f>'D. Key Performance Area 2'!AC37</f>
        <v>0</v>
      </c>
      <c r="U45" s="24">
        <f>'D. Key Performance Area 2'!AE37</f>
        <v>0</v>
      </c>
      <c r="V45" s="24">
        <f>'D. Key Performance Area 2'!AF37</f>
        <v>0</v>
      </c>
      <c r="W45" s="24">
        <f>'D. Key Performance Area 2'!AH37</f>
        <v>0</v>
      </c>
      <c r="X45" s="24">
        <f>'D. Key Performance Area 2'!AI37</f>
        <v>0</v>
      </c>
      <c r="Y45" s="24">
        <f>'D. Key Performance Area 2'!AJ37</f>
        <v>0</v>
      </c>
      <c r="Z45" s="24">
        <f>'D. Key Performance Area 2'!AK37</f>
        <v>0</v>
      </c>
      <c r="AA45" s="24">
        <f>'D. Key Performance Area 2'!AL37</f>
        <v>0</v>
      </c>
      <c r="AB45" s="24">
        <f>'D. Key Performance Area 2'!AM37</f>
        <v>0</v>
      </c>
      <c r="AC45" s="24">
        <f>'D. Key Performance Area 2'!AP37</f>
        <v>0</v>
      </c>
      <c r="AD45" s="24">
        <f>'D. Key Performance Area 2'!AR37</f>
        <v>0</v>
      </c>
    </row>
    <row r="46" spans="1:30" ht="14.5" customHeight="1" x14ac:dyDescent="0.2">
      <c r="A46" s="36">
        <f>'A. About internships stocktake'!$C$4</f>
        <v>0</v>
      </c>
      <c r="B46" s="36">
        <f>'A. About internships stocktake'!$C$5</f>
        <v>0</v>
      </c>
      <c r="C46" s="24" t="str">
        <f>'D. Key Performance Area 2'!A39</f>
        <v>KPI 8. Working conditions: UN entities ensure decent working conditions for interns</v>
      </c>
      <c r="D46" s="24" t="str">
        <f>'D. Key Performance Area 2'!D39</f>
        <v xml:space="preserve">JIU 8. Working conditions </v>
      </c>
      <c r="E46" s="24">
        <f>'D. Key Performance Area 2'!B39</f>
        <v>8.1</v>
      </c>
      <c r="F46" s="24" t="str">
        <f>'D. Key Performance Area 2'!C39</f>
        <v xml:space="preserve">Access to office </v>
      </c>
      <c r="G46" s="24" t="str">
        <f>'D. Key Performance Area 2'!F39</f>
        <v>Click to see dropwdown below</v>
      </c>
      <c r="H46" s="24" t="str">
        <f>'D. Key Performance Area 2'!H39</f>
        <v>Click to see dropwdown below</v>
      </c>
      <c r="I46" s="24">
        <f>'D. Key Performance Area 2'!K39</f>
        <v>0</v>
      </c>
      <c r="J46" s="24">
        <f>'D. Key Performance Area 2'!M39</f>
        <v>0</v>
      </c>
      <c r="K46" s="24">
        <f>'D. Key Performance Area 2'!O39</f>
        <v>0</v>
      </c>
      <c r="L46" s="24">
        <f>'D. Key Performance Area 2'!R39</f>
        <v>0</v>
      </c>
      <c r="M46" s="24">
        <f>'D. Key Performance Area 2'!T39</f>
        <v>0</v>
      </c>
      <c r="N46" s="24" t="str">
        <f>'D. Key Performance Area 2'!U39</f>
        <v>value yet to be entered</v>
      </c>
      <c r="O46" s="24" t="str">
        <f>'D. Key Performance Area 2'!V39</f>
        <v>Click to see dropwdown below</v>
      </c>
      <c r="P46" s="24">
        <f>'D. Key Performance Area 2'!X39</f>
        <v>0</v>
      </c>
      <c r="Q46" s="24" t="str">
        <f>'D. Key Performance Area 2'!Y39</f>
        <v>Click to see dropwdown below</v>
      </c>
      <c r="R46" s="24">
        <f>'D. Key Performance Area 2'!AA39</f>
        <v>0</v>
      </c>
      <c r="S46" s="24" t="str">
        <f>'D. Key Performance Area 2'!AB39</f>
        <v>value yet to be entered</v>
      </c>
      <c r="T46" s="24" t="str">
        <f>'D. Key Performance Area 2'!AC39</f>
        <v>Click to see dropwdown below</v>
      </c>
      <c r="U46" s="24">
        <f>'D. Key Performance Area 2'!AE39</f>
        <v>0</v>
      </c>
      <c r="V46" s="24" t="str">
        <f>'D. Key Performance Area 2'!AF39</f>
        <v>Click to see dropwdown below</v>
      </c>
      <c r="W46" s="24">
        <f>'D. Key Performance Area 2'!AH39</f>
        <v>0</v>
      </c>
      <c r="X46" s="24" t="str">
        <f>'D. Key Performance Area 2'!AI39</f>
        <v>Check input</v>
      </c>
      <c r="Y46" s="24" t="str">
        <f>'D. Key Performance Area 2'!AJ39</f>
        <v>Check input</v>
      </c>
      <c r="Z46" s="24" t="str">
        <f>'D. Key Performance Area 2'!AK39</f>
        <v>Check input</v>
      </c>
      <c r="AA46" s="24" t="str">
        <f>'D. Key Performance Area 2'!AL39</f>
        <v>Check input</v>
      </c>
      <c r="AB46" s="24" t="str">
        <f>'D. Key Performance Area 2'!AM39</f>
        <v>Click to see dropwdown below</v>
      </c>
      <c r="AC46" s="24">
        <f>'D. Key Performance Area 2'!AP39</f>
        <v>0</v>
      </c>
      <c r="AD46" s="24">
        <f>'D. Key Performance Area 2'!AR39</f>
        <v>0</v>
      </c>
    </row>
    <row r="47" spans="1:30" x14ac:dyDescent="0.2">
      <c r="A47" s="36">
        <f>'A. About internships stocktake'!$C$4</f>
        <v>0</v>
      </c>
      <c r="B47" s="36">
        <f>'A. About internships stocktake'!$C$5</f>
        <v>0</v>
      </c>
      <c r="C47" s="24" t="s">
        <v>224</v>
      </c>
      <c r="D47" s="24" t="s">
        <v>27</v>
      </c>
      <c r="E47" s="24">
        <v>8.1</v>
      </c>
      <c r="F47" s="24" t="s">
        <v>28</v>
      </c>
      <c r="G47" s="24">
        <f>'D. Key Performance Area 2'!F40</f>
        <v>0</v>
      </c>
      <c r="H47" s="24">
        <f>'D. Key Performance Area 2'!H40</f>
        <v>0</v>
      </c>
      <c r="I47" s="24">
        <f>'D. Key Performance Area 2'!K40</f>
        <v>0</v>
      </c>
      <c r="J47" s="24">
        <f>'D. Key Performance Area 2'!M40</f>
        <v>0</v>
      </c>
      <c r="K47" s="24">
        <f>'D. Key Performance Area 2'!O40</f>
        <v>0</v>
      </c>
      <c r="L47" s="24">
        <f>'D. Key Performance Area 2'!R40</f>
        <v>0</v>
      </c>
      <c r="M47" s="24">
        <f>'D. Key Performance Area 2'!T40</f>
        <v>0</v>
      </c>
      <c r="N47" s="24">
        <f>'D. Key Performance Area 2'!U40</f>
        <v>0</v>
      </c>
      <c r="O47" s="24">
        <f>'D. Key Performance Area 2'!V40</f>
        <v>0</v>
      </c>
      <c r="P47" s="24">
        <f>'D. Key Performance Area 2'!X40</f>
        <v>0</v>
      </c>
      <c r="Q47" s="24">
        <f>'D. Key Performance Area 2'!Y40</f>
        <v>0</v>
      </c>
      <c r="R47" s="24">
        <f>'D. Key Performance Area 2'!AA40</f>
        <v>0</v>
      </c>
      <c r="S47" s="24">
        <f>'D. Key Performance Area 2'!AB40</f>
        <v>0</v>
      </c>
      <c r="T47" s="24">
        <f>'D. Key Performance Area 2'!AC40</f>
        <v>0</v>
      </c>
      <c r="U47" s="24">
        <f>'D. Key Performance Area 2'!AE40</f>
        <v>0</v>
      </c>
      <c r="V47" s="24">
        <f>'D. Key Performance Area 2'!AF40</f>
        <v>0</v>
      </c>
      <c r="W47" s="24">
        <f>'D. Key Performance Area 2'!AH40</f>
        <v>0</v>
      </c>
      <c r="X47" s="24">
        <f>'D. Key Performance Area 2'!AI40</f>
        <v>0</v>
      </c>
      <c r="Y47" s="24">
        <f>'D. Key Performance Area 2'!AJ40</f>
        <v>0</v>
      </c>
      <c r="Z47" s="24">
        <f>'D. Key Performance Area 2'!AK40</f>
        <v>0</v>
      </c>
      <c r="AA47" s="24">
        <f>'D. Key Performance Area 2'!AL40</f>
        <v>0</v>
      </c>
      <c r="AB47" s="24">
        <f>'D. Key Performance Area 2'!AM40</f>
        <v>0</v>
      </c>
      <c r="AC47" s="24">
        <f>'D. Key Performance Area 2'!AP40</f>
        <v>0</v>
      </c>
      <c r="AD47" s="24">
        <f>'D. Key Performance Area 2'!AR40</f>
        <v>0</v>
      </c>
    </row>
    <row r="48" spans="1:30" x14ac:dyDescent="0.2">
      <c r="A48" s="36">
        <f>'A. About internships stocktake'!$C$4</f>
        <v>0</v>
      </c>
      <c r="B48" s="36">
        <f>'A. About internships stocktake'!$C$5</f>
        <v>0</v>
      </c>
      <c r="C48" s="24" t="s">
        <v>224</v>
      </c>
      <c r="D48" s="24" t="s">
        <v>27</v>
      </c>
      <c r="E48" s="24">
        <v>8.1</v>
      </c>
      <c r="F48" s="24" t="s">
        <v>28</v>
      </c>
      <c r="G48" s="24">
        <f>'D. Key Performance Area 2'!F41</f>
        <v>0</v>
      </c>
      <c r="H48" s="24">
        <f>'D. Key Performance Area 2'!H41</f>
        <v>0</v>
      </c>
      <c r="I48" s="24">
        <f>'D. Key Performance Area 2'!K41</f>
        <v>0</v>
      </c>
      <c r="J48" s="24">
        <f>'D. Key Performance Area 2'!M41</f>
        <v>0</v>
      </c>
      <c r="K48" s="24">
        <f>'D. Key Performance Area 2'!O41</f>
        <v>0</v>
      </c>
      <c r="L48" s="24">
        <f>'D. Key Performance Area 2'!R41</f>
        <v>0</v>
      </c>
      <c r="M48" s="24">
        <f>'D. Key Performance Area 2'!T41</f>
        <v>0</v>
      </c>
      <c r="N48" s="24">
        <f>'D. Key Performance Area 2'!U41</f>
        <v>0</v>
      </c>
      <c r="O48" s="24">
        <f>'D. Key Performance Area 2'!V41</f>
        <v>0</v>
      </c>
      <c r="P48" s="24">
        <f>'D. Key Performance Area 2'!X41</f>
        <v>0</v>
      </c>
      <c r="Q48" s="24">
        <f>'D. Key Performance Area 2'!Y41</f>
        <v>0</v>
      </c>
      <c r="R48" s="24">
        <f>'D. Key Performance Area 2'!AA41</f>
        <v>0</v>
      </c>
      <c r="S48" s="24">
        <f>'D. Key Performance Area 2'!AB41</f>
        <v>0</v>
      </c>
      <c r="T48" s="24">
        <f>'D. Key Performance Area 2'!AC41</f>
        <v>0</v>
      </c>
      <c r="U48" s="24">
        <f>'D. Key Performance Area 2'!AE41</f>
        <v>0</v>
      </c>
      <c r="V48" s="24">
        <f>'D. Key Performance Area 2'!AF41</f>
        <v>0</v>
      </c>
      <c r="W48" s="24">
        <f>'D. Key Performance Area 2'!AH41</f>
        <v>0</v>
      </c>
      <c r="X48" s="24">
        <f>'D. Key Performance Area 2'!AI41</f>
        <v>0</v>
      </c>
      <c r="Y48" s="24">
        <f>'D. Key Performance Area 2'!AJ41</f>
        <v>0</v>
      </c>
      <c r="Z48" s="24">
        <f>'D. Key Performance Area 2'!AK41</f>
        <v>0</v>
      </c>
      <c r="AA48" s="24">
        <f>'D. Key Performance Area 2'!AL41</f>
        <v>0</v>
      </c>
      <c r="AB48" s="24">
        <f>'D. Key Performance Area 2'!AM41</f>
        <v>0</v>
      </c>
      <c r="AC48" s="24">
        <f>'D. Key Performance Area 2'!AP41</f>
        <v>0</v>
      </c>
      <c r="AD48" s="24">
        <f>'D. Key Performance Area 2'!AR41</f>
        <v>0</v>
      </c>
    </row>
    <row r="49" spans="1:30" ht="14.5" customHeight="1" x14ac:dyDescent="0.2">
      <c r="A49" s="36">
        <f>'A. About internships stocktake'!$C$4</f>
        <v>0</v>
      </c>
      <c r="B49" s="36">
        <f>'A. About internships stocktake'!$C$5</f>
        <v>0</v>
      </c>
      <c r="C49" s="24" t="s">
        <v>224</v>
      </c>
      <c r="D49" s="24" t="s">
        <v>27</v>
      </c>
      <c r="E49" s="24">
        <f>'D. Key Performance Area 2'!B42</f>
        <v>8.1999999999999993</v>
      </c>
      <c r="F49" s="24" t="str">
        <f>'D. Key Performance Area 2'!C42</f>
        <v xml:space="preserve">Office space </v>
      </c>
      <c r="G49" s="24" t="str">
        <f>'D. Key Performance Area 2'!F42</f>
        <v>Click to see dropwdown below</v>
      </c>
      <c r="H49" s="24" t="str">
        <f>'D. Key Performance Area 2'!H42</f>
        <v>Click to see dropwdown below</v>
      </c>
      <c r="I49" s="24">
        <f>'D. Key Performance Area 2'!K42</f>
        <v>0</v>
      </c>
      <c r="J49" s="24">
        <f>'D. Key Performance Area 2'!M42</f>
        <v>0</v>
      </c>
      <c r="K49" s="24">
        <f>'D. Key Performance Area 2'!O42</f>
        <v>0</v>
      </c>
      <c r="L49" s="24">
        <f>'D. Key Performance Area 2'!R42</f>
        <v>0</v>
      </c>
      <c r="M49" s="24">
        <f>'D. Key Performance Area 2'!T42</f>
        <v>0</v>
      </c>
      <c r="N49" s="24" t="str">
        <f>'D. Key Performance Area 2'!U42</f>
        <v>value yet to be entered</v>
      </c>
      <c r="O49" s="24" t="str">
        <f>'D. Key Performance Area 2'!V42</f>
        <v>Click to see dropwdown below</v>
      </c>
      <c r="P49" s="24">
        <f>'D. Key Performance Area 2'!X42</f>
        <v>0</v>
      </c>
      <c r="Q49" s="24" t="str">
        <f>'D. Key Performance Area 2'!Y42</f>
        <v>Click to see dropwdown below</v>
      </c>
      <c r="R49" s="24">
        <f>'D. Key Performance Area 2'!AA42</f>
        <v>0</v>
      </c>
      <c r="S49" s="24" t="str">
        <f>'D. Key Performance Area 2'!AB42</f>
        <v>value yet to be entered</v>
      </c>
      <c r="T49" s="24" t="str">
        <f>'D. Key Performance Area 2'!AC42</f>
        <v>Click to see dropwdown below</v>
      </c>
      <c r="U49" s="24">
        <f>'D. Key Performance Area 2'!AE42</f>
        <v>0</v>
      </c>
      <c r="V49" s="24" t="str">
        <f>'D. Key Performance Area 2'!AF42</f>
        <v>Click to see dropwdown below</v>
      </c>
      <c r="W49" s="24">
        <f>'D. Key Performance Area 2'!AH42</f>
        <v>0</v>
      </c>
      <c r="X49" s="24" t="str">
        <f>'D. Key Performance Area 2'!AI42</f>
        <v>Check input</v>
      </c>
      <c r="Y49" s="24" t="str">
        <f>'D. Key Performance Area 2'!AJ42</f>
        <v>Check input</v>
      </c>
      <c r="Z49" s="24" t="str">
        <f>'D. Key Performance Area 2'!AK42</f>
        <v>Check input</v>
      </c>
      <c r="AA49" s="24" t="str">
        <f>'D. Key Performance Area 2'!AL42</f>
        <v>Check input</v>
      </c>
      <c r="AB49" s="24" t="str">
        <f>'D. Key Performance Area 2'!AM42</f>
        <v>Click to see dropwdown below</v>
      </c>
      <c r="AC49" s="24">
        <f>'D. Key Performance Area 2'!AP42</f>
        <v>0</v>
      </c>
      <c r="AD49" s="24">
        <f>'D. Key Performance Area 2'!AR42</f>
        <v>0</v>
      </c>
    </row>
    <row r="50" spans="1:30" x14ac:dyDescent="0.2">
      <c r="A50" s="36">
        <f>'A. About internships stocktake'!$C$4</f>
        <v>0</v>
      </c>
      <c r="B50" s="36">
        <f>'A. About internships stocktake'!$C$5</f>
        <v>0</v>
      </c>
      <c r="C50" s="24" t="s">
        <v>224</v>
      </c>
      <c r="D50" s="24" t="s">
        <v>27</v>
      </c>
      <c r="E50" s="24">
        <v>8.1999999999999993</v>
      </c>
      <c r="F50" s="24" t="s">
        <v>29</v>
      </c>
      <c r="G50" s="24">
        <f>'D. Key Performance Area 2'!F43</f>
        <v>0</v>
      </c>
      <c r="H50" s="24">
        <f>'D. Key Performance Area 2'!H43</f>
        <v>0</v>
      </c>
      <c r="I50" s="24">
        <f>'D. Key Performance Area 2'!K43</f>
        <v>0</v>
      </c>
      <c r="J50" s="24">
        <f>'D. Key Performance Area 2'!M43</f>
        <v>0</v>
      </c>
      <c r="K50" s="24">
        <f>'D. Key Performance Area 2'!O43</f>
        <v>0</v>
      </c>
      <c r="L50" s="24">
        <f>'D. Key Performance Area 2'!R43</f>
        <v>0</v>
      </c>
      <c r="M50" s="24">
        <f>'D. Key Performance Area 2'!T43</f>
        <v>0</v>
      </c>
      <c r="N50" s="24">
        <f>'D. Key Performance Area 2'!U43</f>
        <v>0</v>
      </c>
      <c r="O50" s="24">
        <f>'D. Key Performance Area 2'!V43</f>
        <v>0</v>
      </c>
      <c r="P50" s="24">
        <f>'D. Key Performance Area 2'!X43</f>
        <v>0</v>
      </c>
      <c r="Q50" s="24">
        <f>'D. Key Performance Area 2'!Y43</f>
        <v>0</v>
      </c>
      <c r="R50" s="24">
        <f>'D. Key Performance Area 2'!AA43</f>
        <v>0</v>
      </c>
      <c r="S50" s="24">
        <f>'D. Key Performance Area 2'!AB43</f>
        <v>0</v>
      </c>
      <c r="T50" s="24">
        <f>'D. Key Performance Area 2'!AC43</f>
        <v>0</v>
      </c>
      <c r="U50" s="24">
        <f>'D. Key Performance Area 2'!AE43</f>
        <v>0</v>
      </c>
      <c r="V50" s="24">
        <f>'D. Key Performance Area 2'!AF43</f>
        <v>0</v>
      </c>
      <c r="W50" s="24">
        <f>'D. Key Performance Area 2'!AH43</f>
        <v>0</v>
      </c>
      <c r="X50" s="24">
        <f>'D. Key Performance Area 2'!AI43</f>
        <v>0</v>
      </c>
      <c r="Y50" s="24">
        <f>'D. Key Performance Area 2'!AJ43</f>
        <v>0</v>
      </c>
      <c r="Z50" s="24">
        <f>'D. Key Performance Area 2'!AK43</f>
        <v>0</v>
      </c>
      <c r="AA50" s="24">
        <f>'D. Key Performance Area 2'!AL43</f>
        <v>0</v>
      </c>
      <c r="AB50" s="24">
        <f>'D. Key Performance Area 2'!AM43</f>
        <v>0</v>
      </c>
      <c r="AC50" s="24">
        <f>'D. Key Performance Area 2'!AP43</f>
        <v>0</v>
      </c>
      <c r="AD50" s="24">
        <f>'D. Key Performance Area 2'!AR43</f>
        <v>0</v>
      </c>
    </row>
    <row r="51" spans="1:30" x14ac:dyDescent="0.2">
      <c r="A51" s="36">
        <f>'A. About internships stocktake'!$C$4</f>
        <v>0</v>
      </c>
      <c r="B51" s="36">
        <f>'A. About internships stocktake'!$C$5</f>
        <v>0</v>
      </c>
      <c r="C51" s="24" t="s">
        <v>224</v>
      </c>
      <c r="D51" s="24" t="s">
        <v>27</v>
      </c>
      <c r="E51" s="24">
        <v>8.1999999999999993</v>
      </c>
      <c r="F51" s="24" t="s">
        <v>29</v>
      </c>
      <c r="G51" s="24">
        <f>'D. Key Performance Area 2'!F44</f>
        <v>0</v>
      </c>
      <c r="H51" s="24">
        <f>'D. Key Performance Area 2'!H44</f>
        <v>0</v>
      </c>
      <c r="I51" s="24">
        <f>'D. Key Performance Area 2'!K44</f>
        <v>0</v>
      </c>
      <c r="J51" s="24">
        <f>'D. Key Performance Area 2'!M44</f>
        <v>0</v>
      </c>
      <c r="K51" s="24">
        <f>'D. Key Performance Area 2'!O44</f>
        <v>0</v>
      </c>
      <c r="L51" s="24">
        <f>'D. Key Performance Area 2'!R44</f>
        <v>0</v>
      </c>
      <c r="M51" s="24">
        <f>'D. Key Performance Area 2'!T44</f>
        <v>0</v>
      </c>
      <c r="N51" s="24">
        <f>'D. Key Performance Area 2'!U44</f>
        <v>0</v>
      </c>
      <c r="O51" s="24">
        <f>'D. Key Performance Area 2'!V44</f>
        <v>0</v>
      </c>
      <c r="P51" s="24">
        <f>'D. Key Performance Area 2'!X44</f>
        <v>0</v>
      </c>
      <c r="Q51" s="24">
        <f>'D. Key Performance Area 2'!Y44</f>
        <v>0</v>
      </c>
      <c r="R51" s="24">
        <f>'D. Key Performance Area 2'!AA44</f>
        <v>0</v>
      </c>
      <c r="S51" s="24">
        <f>'D. Key Performance Area 2'!AB44</f>
        <v>0</v>
      </c>
      <c r="T51" s="24">
        <f>'D. Key Performance Area 2'!AC44</f>
        <v>0</v>
      </c>
      <c r="U51" s="24">
        <f>'D. Key Performance Area 2'!AE44</f>
        <v>0</v>
      </c>
      <c r="V51" s="24">
        <f>'D. Key Performance Area 2'!AF44</f>
        <v>0</v>
      </c>
      <c r="W51" s="24">
        <f>'D. Key Performance Area 2'!AH44</f>
        <v>0</v>
      </c>
      <c r="X51" s="24">
        <f>'D. Key Performance Area 2'!AI44</f>
        <v>0</v>
      </c>
      <c r="Y51" s="24">
        <f>'D. Key Performance Area 2'!AJ44</f>
        <v>0</v>
      </c>
      <c r="Z51" s="24">
        <f>'D. Key Performance Area 2'!AK44</f>
        <v>0</v>
      </c>
      <c r="AA51" s="24">
        <f>'D. Key Performance Area 2'!AL44</f>
        <v>0</v>
      </c>
      <c r="AB51" s="24">
        <f>'D. Key Performance Area 2'!AM44</f>
        <v>0</v>
      </c>
      <c r="AC51" s="24">
        <f>'D. Key Performance Area 2'!AP44</f>
        <v>0</v>
      </c>
      <c r="AD51" s="24">
        <f>'D. Key Performance Area 2'!AR44</f>
        <v>0</v>
      </c>
    </row>
    <row r="52" spans="1:30" x14ac:dyDescent="0.2">
      <c r="A52" s="36">
        <f>'A. About internships stocktake'!$C$4</f>
        <v>0</v>
      </c>
      <c r="B52" s="36">
        <f>'A. About internships stocktake'!$C$5</f>
        <v>0</v>
      </c>
      <c r="C52" s="24" t="s">
        <v>224</v>
      </c>
      <c r="D52" s="24" t="s">
        <v>27</v>
      </c>
      <c r="E52" s="24">
        <f>'D. Key Performance Area 2'!B45</f>
        <v>8.3000000000000007</v>
      </c>
      <c r="F52" s="24" t="str">
        <f>'D. Key Performance Area 2'!C45</f>
        <v>Work desk</v>
      </c>
      <c r="G52" s="24" t="str">
        <f>'D. Key Performance Area 2'!F45</f>
        <v>Click to see dropwdown below</v>
      </c>
      <c r="H52" s="24" t="str">
        <f>'D. Key Performance Area 2'!H45</f>
        <v>Click to see dropwdown below</v>
      </c>
      <c r="I52" s="24">
        <f>'D. Key Performance Area 2'!K45</f>
        <v>0</v>
      </c>
      <c r="J52" s="24">
        <f>'D. Key Performance Area 2'!M45</f>
        <v>0</v>
      </c>
      <c r="K52" s="24">
        <f>'D. Key Performance Area 2'!O45</f>
        <v>0</v>
      </c>
      <c r="L52" s="24">
        <f>'D. Key Performance Area 2'!R45</f>
        <v>0</v>
      </c>
      <c r="M52" s="24">
        <f>'D. Key Performance Area 2'!T45</f>
        <v>0</v>
      </c>
      <c r="N52" s="24" t="str">
        <f>'D. Key Performance Area 2'!U45</f>
        <v>value yet to be entered</v>
      </c>
      <c r="O52" s="24" t="str">
        <f>'D. Key Performance Area 2'!V45</f>
        <v>Click to see dropwdown below</v>
      </c>
      <c r="P52" s="24">
        <f>'D. Key Performance Area 2'!X45</f>
        <v>0</v>
      </c>
      <c r="Q52" s="24" t="str">
        <f>'D. Key Performance Area 2'!Y45</f>
        <v>Click to see dropwdown below</v>
      </c>
      <c r="R52" s="24">
        <f>'D. Key Performance Area 2'!AA45</f>
        <v>0</v>
      </c>
      <c r="S52" s="24" t="str">
        <f>'D. Key Performance Area 2'!AB45</f>
        <v>value yet to be entered</v>
      </c>
      <c r="T52" s="24" t="str">
        <f>'D. Key Performance Area 2'!AC45</f>
        <v>Click to see dropwdown below</v>
      </c>
      <c r="U52" s="24">
        <f>'D. Key Performance Area 2'!AE45</f>
        <v>0</v>
      </c>
      <c r="V52" s="24" t="str">
        <f>'D. Key Performance Area 2'!AF45</f>
        <v>Click to see dropwdown below</v>
      </c>
      <c r="W52" s="24">
        <f>'D. Key Performance Area 2'!AH45</f>
        <v>0</v>
      </c>
      <c r="X52" s="24" t="str">
        <f>'D. Key Performance Area 2'!AI45</f>
        <v>Check input</v>
      </c>
      <c r="Y52" s="24" t="str">
        <f>'D. Key Performance Area 2'!AJ45</f>
        <v>Check input</v>
      </c>
      <c r="Z52" s="24" t="str">
        <f>'D. Key Performance Area 2'!AK45</f>
        <v>Check input</v>
      </c>
      <c r="AA52" s="24" t="str">
        <f>'D. Key Performance Area 2'!AL45</f>
        <v>Check input</v>
      </c>
      <c r="AB52" s="24" t="str">
        <f>'D. Key Performance Area 2'!AM45</f>
        <v>Click to see dropwdown below</v>
      </c>
      <c r="AC52" s="24">
        <f>'D. Key Performance Area 2'!AP45</f>
        <v>0</v>
      </c>
      <c r="AD52" s="24">
        <f>'D. Key Performance Area 2'!AR45</f>
        <v>0</v>
      </c>
    </row>
    <row r="53" spans="1:30" x14ac:dyDescent="0.2">
      <c r="A53" s="36">
        <f>'A. About internships stocktake'!$C$4</f>
        <v>0</v>
      </c>
      <c r="B53" s="36">
        <f>'A. About internships stocktake'!$C$5</f>
        <v>0</v>
      </c>
      <c r="C53" s="24" t="s">
        <v>224</v>
      </c>
      <c r="D53" s="24" t="s">
        <v>27</v>
      </c>
      <c r="E53" s="24">
        <v>8.3000000000000007</v>
      </c>
      <c r="F53" s="24" t="s">
        <v>56</v>
      </c>
      <c r="G53" s="24">
        <f>'D. Key Performance Area 2'!F46</f>
        <v>0</v>
      </c>
      <c r="H53" s="24">
        <f>'D. Key Performance Area 2'!H46</f>
        <v>0</v>
      </c>
      <c r="I53" s="24">
        <f>'D. Key Performance Area 2'!K46</f>
        <v>0</v>
      </c>
      <c r="J53" s="24">
        <f>'D. Key Performance Area 2'!M46</f>
        <v>0</v>
      </c>
      <c r="K53" s="24">
        <f>'D. Key Performance Area 2'!O46</f>
        <v>0</v>
      </c>
      <c r="L53" s="24">
        <f>'D. Key Performance Area 2'!R46</f>
        <v>0</v>
      </c>
      <c r="M53" s="24">
        <f>'D. Key Performance Area 2'!T46</f>
        <v>0</v>
      </c>
      <c r="N53" s="24">
        <f>'D. Key Performance Area 2'!U46</f>
        <v>0</v>
      </c>
      <c r="O53" s="24">
        <f>'D. Key Performance Area 2'!V46</f>
        <v>0</v>
      </c>
      <c r="P53" s="24">
        <f>'D. Key Performance Area 2'!X46</f>
        <v>0</v>
      </c>
      <c r="Q53" s="24">
        <f>'D. Key Performance Area 2'!Y46</f>
        <v>0</v>
      </c>
      <c r="R53" s="24">
        <f>'D. Key Performance Area 2'!AA46</f>
        <v>0</v>
      </c>
      <c r="S53" s="24">
        <f>'D. Key Performance Area 2'!AB46</f>
        <v>0</v>
      </c>
      <c r="T53" s="24">
        <f>'D. Key Performance Area 2'!AC46</f>
        <v>0</v>
      </c>
      <c r="U53" s="24">
        <f>'D. Key Performance Area 2'!AE46</f>
        <v>0</v>
      </c>
      <c r="V53" s="24">
        <f>'D. Key Performance Area 2'!AF46</f>
        <v>0</v>
      </c>
      <c r="W53" s="24">
        <f>'D. Key Performance Area 2'!AH46</f>
        <v>0</v>
      </c>
      <c r="X53" s="24">
        <f>'D. Key Performance Area 2'!AI46</f>
        <v>0</v>
      </c>
      <c r="Y53" s="24">
        <f>'D. Key Performance Area 2'!AJ46</f>
        <v>0</v>
      </c>
      <c r="Z53" s="24">
        <f>'D. Key Performance Area 2'!AK46</f>
        <v>0</v>
      </c>
      <c r="AA53" s="24">
        <f>'D. Key Performance Area 2'!AL46</f>
        <v>0</v>
      </c>
      <c r="AB53" s="24">
        <f>'D. Key Performance Area 2'!AM46</f>
        <v>0</v>
      </c>
      <c r="AC53" s="24">
        <f>'D. Key Performance Area 2'!AP46</f>
        <v>0</v>
      </c>
      <c r="AD53" s="24">
        <f>'D. Key Performance Area 2'!AR46</f>
        <v>0</v>
      </c>
    </row>
    <row r="54" spans="1:30" x14ac:dyDescent="0.2">
      <c r="A54" s="36">
        <f>'A. About internships stocktake'!$C$4</f>
        <v>0</v>
      </c>
      <c r="B54" s="36">
        <f>'A. About internships stocktake'!$C$5</f>
        <v>0</v>
      </c>
      <c r="C54" s="24" t="s">
        <v>224</v>
      </c>
      <c r="D54" s="24" t="s">
        <v>27</v>
      </c>
      <c r="E54" s="24">
        <v>8.3000000000000007</v>
      </c>
      <c r="F54" s="24" t="s">
        <v>56</v>
      </c>
      <c r="G54" s="24">
        <f>'D. Key Performance Area 2'!F47</f>
        <v>0</v>
      </c>
      <c r="H54" s="24">
        <f>'D. Key Performance Area 2'!H47</f>
        <v>0</v>
      </c>
      <c r="I54" s="24">
        <f>'D. Key Performance Area 2'!K47</f>
        <v>0</v>
      </c>
      <c r="J54" s="24">
        <f>'D. Key Performance Area 2'!M47</f>
        <v>0</v>
      </c>
      <c r="K54" s="24">
        <f>'D. Key Performance Area 2'!O47</f>
        <v>0</v>
      </c>
      <c r="L54" s="24">
        <f>'D. Key Performance Area 2'!R47</f>
        <v>0</v>
      </c>
      <c r="M54" s="24">
        <f>'D. Key Performance Area 2'!T47</f>
        <v>0</v>
      </c>
      <c r="N54" s="24">
        <f>'D. Key Performance Area 2'!U47</f>
        <v>0</v>
      </c>
      <c r="O54" s="24">
        <f>'D. Key Performance Area 2'!V47</f>
        <v>0</v>
      </c>
      <c r="P54" s="24">
        <f>'D. Key Performance Area 2'!X47</f>
        <v>0</v>
      </c>
      <c r="Q54" s="24">
        <f>'D. Key Performance Area 2'!Y47</f>
        <v>0</v>
      </c>
      <c r="R54" s="24">
        <f>'D. Key Performance Area 2'!AA47</f>
        <v>0</v>
      </c>
      <c r="S54" s="24">
        <f>'D. Key Performance Area 2'!AB47</f>
        <v>0</v>
      </c>
      <c r="T54" s="24">
        <f>'D. Key Performance Area 2'!AC47</f>
        <v>0</v>
      </c>
      <c r="U54" s="24">
        <f>'D. Key Performance Area 2'!AE47</f>
        <v>0</v>
      </c>
      <c r="V54" s="24">
        <f>'D. Key Performance Area 2'!AF47</f>
        <v>0</v>
      </c>
      <c r="W54" s="24">
        <f>'D. Key Performance Area 2'!AH47</f>
        <v>0</v>
      </c>
      <c r="X54" s="24">
        <f>'D. Key Performance Area 2'!AI47</f>
        <v>0</v>
      </c>
      <c r="Y54" s="24">
        <f>'D. Key Performance Area 2'!AJ47</f>
        <v>0</v>
      </c>
      <c r="Z54" s="24">
        <f>'D. Key Performance Area 2'!AK47</f>
        <v>0</v>
      </c>
      <c r="AA54" s="24">
        <f>'D. Key Performance Area 2'!AL47</f>
        <v>0</v>
      </c>
      <c r="AB54" s="24">
        <f>'D. Key Performance Area 2'!AM47</f>
        <v>0</v>
      </c>
      <c r="AC54" s="24">
        <f>'D. Key Performance Area 2'!AP47</f>
        <v>0</v>
      </c>
      <c r="AD54" s="24">
        <f>'D. Key Performance Area 2'!AR47</f>
        <v>0</v>
      </c>
    </row>
    <row r="55" spans="1:30" x14ac:dyDescent="0.2">
      <c r="A55" s="36">
        <f>'A. About internships stocktake'!$C$4</f>
        <v>0</v>
      </c>
      <c r="B55" s="36">
        <f>'A. About internships stocktake'!$C$5</f>
        <v>0</v>
      </c>
      <c r="C55" s="24" t="s">
        <v>224</v>
      </c>
      <c r="D55" s="24" t="s">
        <v>27</v>
      </c>
      <c r="E55" s="24">
        <f>'D. Key Performance Area 2'!B48</f>
        <v>8.4</v>
      </c>
      <c r="F55" s="24" t="str">
        <f>'D. Key Performance Area 2'!C48</f>
        <v xml:space="preserve">Work computer </v>
      </c>
      <c r="G55" s="24" t="str">
        <f>'D. Key Performance Area 2'!F48</f>
        <v>Click to see dropwdown below</v>
      </c>
      <c r="H55" s="24" t="str">
        <f>'D. Key Performance Area 2'!H48</f>
        <v>Click to see dropwdown below</v>
      </c>
      <c r="I55" s="24">
        <f>'D. Key Performance Area 2'!K48</f>
        <v>0</v>
      </c>
      <c r="J55" s="24">
        <f>'D. Key Performance Area 2'!M48</f>
        <v>0</v>
      </c>
      <c r="K55" s="24">
        <f>'D. Key Performance Area 2'!O48</f>
        <v>0</v>
      </c>
      <c r="L55" s="24">
        <f>'D. Key Performance Area 2'!R48</f>
        <v>0</v>
      </c>
      <c r="M55" s="24">
        <f>'D. Key Performance Area 2'!T48</f>
        <v>0</v>
      </c>
      <c r="N55" s="24" t="str">
        <f>'D. Key Performance Area 2'!U48</f>
        <v>value yet to be entered</v>
      </c>
      <c r="O55" s="24" t="str">
        <f>'D. Key Performance Area 2'!V48</f>
        <v>Click to see dropwdown below</v>
      </c>
      <c r="P55" s="24">
        <f>'D. Key Performance Area 2'!X48</f>
        <v>0</v>
      </c>
      <c r="Q55" s="24" t="str">
        <f>'D. Key Performance Area 2'!Y48</f>
        <v>Click to see dropwdown below</v>
      </c>
      <c r="R55" s="24">
        <f>'D. Key Performance Area 2'!AA48</f>
        <v>0</v>
      </c>
      <c r="S55" s="24" t="str">
        <f>'D. Key Performance Area 2'!AB48</f>
        <v>value yet to be entered</v>
      </c>
      <c r="T55" s="24" t="str">
        <f>'D. Key Performance Area 2'!AC48</f>
        <v>Click to see dropwdown below</v>
      </c>
      <c r="U55" s="24">
        <f>'D. Key Performance Area 2'!AE48</f>
        <v>0</v>
      </c>
      <c r="V55" s="24" t="str">
        <f>'D. Key Performance Area 2'!AF48</f>
        <v>Click to see dropwdown below</v>
      </c>
      <c r="W55" s="24">
        <f>'D. Key Performance Area 2'!AH48</f>
        <v>0</v>
      </c>
      <c r="X55" s="24" t="str">
        <f>'D. Key Performance Area 2'!AI48</f>
        <v>Check input</v>
      </c>
      <c r="Y55" s="24" t="str">
        <f>'D. Key Performance Area 2'!AJ48</f>
        <v>Check input</v>
      </c>
      <c r="Z55" s="24" t="str">
        <f>'D. Key Performance Area 2'!AK48</f>
        <v>Check input</v>
      </c>
      <c r="AA55" s="24" t="str">
        <f>'D. Key Performance Area 2'!AL48</f>
        <v>Check input</v>
      </c>
      <c r="AB55" s="24" t="str">
        <f>'D. Key Performance Area 2'!AM48</f>
        <v>Click to see dropwdown below</v>
      </c>
      <c r="AC55" s="24">
        <f>'D. Key Performance Area 2'!AP48</f>
        <v>0</v>
      </c>
      <c r="AD55" s="24">
        <f>'D. Key Performance Area 2'!AR48</f>
        <v>0</v>
      </c>
    </row>
    <row r="56" spans="1:30" x14ac:dyDescent="0.2">
      <c r="A56" s="36">
        <f>'A. About internships stocktake'!$C$4</f>
        <v>0</v>
      </c>
      <c r="B56" s="36">
        <f>'A. About internships stocktake'!$C$5</f>
        <v>0</v>
      </c>
      <c r="C56" s="24" t="s">
        <v>224</v>
      </c>
      <c r="D56" s="24" t="s">
        <v>27</v>
      </c>
      <c r="E56" s="24">
        <v>8.4</v>
      </c>
      <c r="F56" s="24" t="s">
        <v>57</v>
      </c>
      <c r="G56" s="24">
        <f>'D. Key Performance Area 2'!F49</f>
        <v>0</v>
      </c>
      <c r="H56" s="24">
        <f>'D. Key Performance Area 2'!H49</f>
        <v>0</v>
      </c>
      <c r="I56" s="24">
        <f>'D. Key Performance Area 2'!K49</f>
        <v>0</v>
      </c>
      <c r="J56" s="24">
        <f>'D. Key Performance Area 2'!M49</f>
        <v>0</v>
      </c>
      <c r="K56" s="24">
        <f>'D. Key Performance Area 2'!O49</f>
        <v>0</v>
      </c>
      <c r="L56" s="24">
        <f>'D. Key Performance Area 2'!R49</f>
        <v>0</v>
      </c>
      <c r="M56" s="24">
        <f>'D. Key Performance Area 2'!T49</f>
        <v>0</v>
      </c>
      <c r="N56" s="24">
        <f>'D. Key Performance Area 2'!U49</f>
        <v>0</v>
      </c>
      <c r="O56" s="24">
        <f>'D. Key Performance Area 2'!V49</f>
        <v>0</v>
      </c>
      <c r="P56" s="24">
        <f>'D. Key Performance Area 2'!X49</f>
        <v>0</v>
      </c>
      <c r="Q56" s="24">
        <f>'D. Key Performance Area 2'!Y49</f>
        <v>0</v>
      </c>
      <c r="R56" s="24">
        <f>'D. Key Performance Area 2'!AA49</f>
        <v>0</v>
      </c>
      <c r="S56" s="24">
        <f>'D. Key Performance Area 2'!AB49</f>
        <v>0</v>
      </c>
      <c r="T56" s="24">
        <f>'D. Key Performance Area 2'!AC49</f>
        <v>0</v>
      </c>
      <c r="U56" s="24">
        <f>'D. Key Performance Area 2'!AE49</f>
        <v>0</v>
      </c>
      <c r="V56" s="24">
        <f>'D. Key Performance Area 2'!AF49</f>
        <v>0</v>
      </c>
      <c r="W56" s="24">
        <f>'D. Key Performance Area 2'!AH49</f>
        <v>0</v>
      </c>
      <c r="X56" s="24">
        <f>'D. Key Performance Area 2'!AI49</f>
        <v>0</v>
      </c>
      <c r="Y56" s="24">
        <f>'D. Key Performance Area 2'!AJ49</f>
        <v>0</v>
      </c>
      <c r="Z56" s="24">
        <f>'D. Key Performance Area 2'!AK49</f>
        <v>0</v>
      </c>
      <c r="AA56" s="24">
        <f>'D. Key Performance Area 2'!AL49</f>
        <v>0</v>
      </c>
      <c r="AB56" s="24">
        <f>'D. Key Performance Area 2'!AM49</f>
        <v>0</v>
      </c>
      <c r="AC56" s="24">
        <f>'D. Key Performance Area 2'!AP49</f>
        <v>0</v>
      </c>
      <c r="AD56" s="24">
        <f>'D. Key Performance Area 2'!AR49</f>
        <v>0</v>
      </c>
    </row>
    <row r="57" spans="1:30" x14ac:dyDescent="0.2">
      <c r="A57" s="36">
        <f>'A. About internships stocktake'!$C$4</f>
        <v>0</v>
      </c>
      <c r="B57" s="36">
        <f>'A. About internships stocktake'!$C$5</f>
        <v>0</v>
      </c>
      <c r="C57" s="24" t="s">
        <v>224</v>
      </c>
      <c r="D57" s="24" t="s">
        <v>27</v>
      </c>
      <c r="E57" s="24">
        <v>8.4</v>
      </c>
      <c r="F57" s="24" t="s">
        <v>57</v>
      </c>
      <c r="G57" s="24">
        <f>'D. Key Performance Area 2'!F50</f>
        <v>0</v>
      </c>
      <c r="H57" s="24">
        <f>'D. Key Performance Area 2'!H50</f>
        <v>0</v>
      </c>
      <c r="I57" s="24">
        <f>'D. Key Performance Area 2'!K50</f>
        <v>0</v>
      </c>
      <c r="J57" s="24">
        <f>'D. Key Performance Area 2'!M50</f>
        <v>0</v>
      </c>
      <c r="K57" s="24">
        <f>'D. Key Performance Area 2'!O50</f>
        <v>0</v>
      </c>
      <c r="L57" s="24">
        <f>'D. Key Performance Area 2'!R50</f>
        <v>0</v>
      </c>
      <c r="M57" s="24">
        <f>'D. Key Performance Area 2'!T50</f>
        <v>0</v>
      </c>
      <c r="N57" s="24">
        <f>'D. Key Performance Area 2'!U50</f>
        <v>0</v>
      </c>
      <c r="O57" s="24">
        <f>'D. Key Performance Area 2'!V50</f>
        <v>0</v>
      </c>
      <c r="P57" s="24">
        <f>'D. Key Performance Area 2'!X50</f>
        <v>0</v>
      </c>
      <c r="Q57" s="24">
        <f>'D. Key Performance Area 2'!Y50</f>
        <v>0</v>
      </c>
      <c r="R57" s="24">
        <f>'D. Key Performance Area 2'!AA50</f>
        <v>0</v>
      </c>
      <c r="S57" s="24">
        <f>'D. Key Performance Area 2'!AB50</f>
        <v>0</v>
      </c>
      <c r="T57" s="24">
        <f>'D. Key Performance Area 2'!AC50</f>
        <v>0</v>
      </c>
      <c r="U57" s="24">
        <f>'D. Key Performance Area 2'!AE50</f>
        <v>0</v>
      </c>
      <c r="V57" s="24">
        <f>'D. Key Performance Area 2'!AF50</f>
        <v>0</v>
      </c>
      <c r="W57" s="24">
        <f>'D. Key Performance Area 2'!AH50</f>
        <v>0</v>
      </c>
      <c r="X57" s="24">
        <f>'D. Key Performance Area 2'!AI50</f>
        <v>0</v>
      </c>
      <c r="Y57" s="24">
        <f>'D. Key Performance Area 2'!AJ50</f>
        <v>0</v>
      </c>
      <c r="Z57" s="24">
        <f>'D. Key Performance Area 2'!AK50</f>
        <v>0</v>
      </c>
      <c r="AA57" s="24">
        <f>'D. Key Performance Area 2'!AL50</f>
        <v>0</v>
      </c>
      <c r="AB57" s="24">
        <f>'D. Key Performance Area 2'!AM50</f>
        <v>0</v>
      </c>
      <c r="AC57" s="24">
        <f>'D. Key Performance Area 2'!AP50</f>
        <v>0</v>
      </c>
      <c r="AD57" s="24">
        <f>'D. Key Performance Area 2'!AR50</f>
        <v>0</v>
      </c>
    </row>
    <row r="58" spans="1:30" x14ac:dyDescent="0.2">
      <c r="A58" s="36">
        <f>'A. About internships stocktake'!$C$4</f>
        <v>0</v>
      </c>
      <c r="B58" s="36">
        <f>'A. About internships stocktake'!$C$5</f>
        <v>0</v>
      </c>
      <c r="C58" s="24" t="s">
        <v>224</v>
      </c>
      <c r="D58" s="24" t="s">
        <v>27</v>
      </c>
      <c r="E58" s="24">
        <f>'D. Key Performance Area 2'!B51</f>
        <v>8.5</v>
      </c>
      <c r="F58" s="24" t="str">
        <f>'D. Key Performance Area 2'!C51</f>
        <v>Official email</v>
      </c>
      <c r="G58" s="24" t="str">
        <f>'D. Key Performance Area 2'!F51</f>
        <v>Click to see dropwdown below</v>
      </c>
      <c r="H58" s="24" t="str">
        <f>'D. Key Performance Area 2'!H51</f>
        <v>Click to see dropwdown below</v>
      </c>
      <c r="I58" s="24">
        <f>'D. Key Performance Area 2'!K51</f>
        <v>0</v>
      </c>
      <c r="J58" s="24">
        <f>'D. Key Performance Area 2'!M51</f>
        <v>0</v>
      </c>
      <c r="K58" s="24">
        <f>'D. Key Performance Area 2'!O51</f>
        <v>0</v>
      </c>
      <c r="L58" s="24">
        <f>'D. Key Performance Area 2'!R51</f>
        <v>0</v>
      </c>
      <c r="M58" s="24">
        <f>'D. Key Performance Area 2'!T51</f>
        <v>0</v>
      </c>
      <c r="N58" s="24" t="str">
        <f>'D. Key Performance Area 2'!U51</f>
        <v>value yet to be entered</v>
      </c>
      <c r="O58" s="24" t="str">
        <f>'D. Key Performance Area 2'!V51</f>
        <v>Click to see dropwdown below</v>
      </c>
      <c r="P58" s="24">
        <f>'D. Key Performance Area 2'!X51</f>
        <v>0</v>
      </c>
      <c r="Q58" s="24" t="str">
        <f>'D. Key Performance Area 2'!Y51</f>
        <v>Click to see dropwdown below</v>
      </c>
      <c r="R58" s="24">
        <f>'D. Key Performance Area 2'!AA51</f>
        <v>0</v>
      </c>
      <c r="S58" s="24" t="str">
        <f>'D. Key Performance Area 2'!AB51</f>
        <v>value yet to be entered</v>
      </c>
      <c r="T58" s="24" t="str">
        <f>'D. Key Performance Area 2'!AC51</f>
        <v>Click to see dropwdown below</v>
      </c>
      <c r="U58" s="24">
        <f>'D. Key Performance Area 2'!AE51</f>
        <v>0</v>
      </c>
      <c r="V58" s="24" t="str">
        <f>'D. Key Performance Area 2'!AF51</f>
        <v>Click to see dropwdown below</v>
      </c>
      <c r="W58" s="24">
        <f>'D. Key Performance Area 2'!AH51</f>
        <v>0</v>
      </c>
      <c r="X58" s="24" t="str">
        <f>'D. Key Performance Area 2'!AI51</f>
        <v>Check input</v>
      </c>
      <c r="Y58" s="24" t="str">
        <f>'D. Key Performance Area 2'!AJ51</f>
        <v>Check input</v>
      </c>
      <c r="Z58" s="24" t="str">
        <f>'D. Key Performance Area 2'!AK51</f>
        <v>Check input</v>
      </c>
      <c r="AA58" s="24" t="str">
        <f>'D. Key Performance Area 2'!AL51</f>
        <v>Check input</v>
      </c>
      <c r="AB58" s="24" t="str">
        <f>'D. Key Performance Area 2'!AM51</f>
        <v>Click to see dropwdown below</v>
      </c>
      <c r="AC58" s="24">
        <f>'D. Key Performance Area 2'!AP51</f>
        <v>0</v>
      </c>
      <c r="AD58" s="24">
        <f>'D. Key Performance Area 2'!AR51</f>
        <v>0</v>
      </c>
    </row>
    <row r="59" spans="1:30" x14ac:dyDescent="0.2">
      <c r="A59" s="36">
        <f>'A. About internships stocktake'!$C$4</f>
        <v>0</v>
      </c>
      <c r="B59" s="36">
        <f>'A. About internships stocktake'!$C$5</f>
        <v>0</v>
      </c>
      <c r="C59" s="24" t="s">
        <v>224</v>
      </c>
      <c r="D59" s="24" t="s">
        <v>27</v>
      </c>
      <c r="E59" s="24">
        <v>8.5</v>
      </c>
      <c r="F59" s="24" t="s">
        <v>58</v>
      </c>
      <c r="G59" s="24">
        <f>'D. Key Performance Area 2'!F52</f>
        <v>0</v>
      </c>
      <c r="H59" s="24">
        <f>'D. Key Performance Area 2'!H52</f>
        <v>0</v>
      </c>
      <c r="I59" s="24">
        <f>'D. Key Performance Area 2'!K52</f>
        <v>0</v>
      </c>
      <c r="J59" s="24">
        <f>'D. Key Performance Area 2'!M52</f>
        <v>0</v>
      </c>
      <c r="K59" s="24">
        <f>'D. Key Performance Area 2'!O52</f>
        <v>0</v>
      </c>
      <c r="L59" s="24">
        <f>'D. Key Performance Area 2'!R52</f>
        <v>0</v>
      </c>
      <c r="M59" s="24">
        <f>'D. Key Performance Area 2'!T52</f>
        <v>0</v>
      </c>
      <c r="N59" s="24">
        <f>'D. Key Performance Area 2'!U52</f>
        <v>0</v>
      </c>
      <c r="O59" s="24">
        <f>'D. Key Performance Area 2'!V52</f>
        <v>0</v>
      </c>
      <c r="P59" s="24">
        <f>'D. Key Performance Area 2'!X52</f>
        <v>0</v>
      </c>
      <c r="Q59" s="24">
        <f>'D. Key Performance Area 2'!Y52</f>
        <v>0</v>
      </c>
      <c r="R59" s="24">
        <f>'D. Key Performance Area 2'!AA52</f>
        <v>0</v>
      </c>
      <c r="S59" s="24">
        <f>'D. Key Performance Area 2'!AB52</f>
        <v>0</v>
      </c>
      <c r="T59" s="24">
        <f>'D. Key Performance Area 2'!AC52</f>
        <v>0</v>
      </c>
      <c r="U59" s="24">
        <f>'D. Key Performance Area 2'!AE52</f>
        <v>0</v>
      </c>
      <c r="V59" s="24">
        <f>'D. Key Performance Area 2'!AF52</f>
        <v>0</v>
      </c>
      <c r="W59" s="24">
        <f>'D. Key Performance Area 2'!AH52</f>
        <v>0</v>
      </c>
      <c r="X59" s="24">
        <f>'D. Key Performance Area 2'!AI52</f>
        <v>0</v>
      </c>
      <c r="Y59" s="24">
        <f>'D. Key Performance Area 2'!AJ52</f>
        <v>0</v>
      </c>
      <c r="Z59" s="24">
        <f>'D. Key Performance Area 2'!AK52</f>
        <v>0</v>
      </c>
      <c r="AA59" s="24">
        <f>'D. Key Performance Area 2'!AL52</f>
        <v>0</v>
      </c>
      <c r="AB59" s="24">
        <f>'D. Key Performance Area 2'!AM52</f>
        <v>0</v>
      </c>
      <c r="AC59" s="24">
        <f>'D. Key Performance Area 2'!AP52</f>
        <v>0</v>
      </c>
      <c r="AD59" s="24">
        <f>'D. Key Performance Area 2'!AR52</f>
        <v>0</v>
      </c>
    </row>
    <row r="60" spans="1:30" x14ac:dyDescent="0.2">
      <c r="A60" s="36">
        <f>'A. About internships stocktake'!$C$4</f>
        <v>0</v>
      </c>
      <c r="B60" s="36">
        <f>'A. About internships stocktake'!$C$5</f>
        <v>0</v>
      </c>
      <c r="C60" s="24" t="s">
        <v>224</v>
      </c>
      <c r="D60" s="24" t="s">
        <v>27</v>
      </c>
      <c r="E60" s="24">
        <v>8.5</v>
      </c>
      <c r="F60" s="24" t="s">
        <v>58</v>
      </c>
      <c r="G60" s="24">
        <f>'D. Key Performance Area 2'!F53</f>
        <v>0</v>
      </c>
      <c r="H60" s="24">
        <f>'D. Key Performance Area 2'!H53</f>
        <v>0</v>
      </c>
      <c r="I60" s="24">
        <f>'D. Key Performance Area 2'!K53</f>
        <v>0</v>
      </c>
      <c r="J60" s="24">
        <f>'D. Key Performance Area 2'!M53</f>
        <v>0</v>
      </c>
      <c r="K60" s="24">
        <f>'D. Key Performance Area 2'!O53</f>
        <v>0</v>
      </c>
      <c r="L60" s="24">
        <f>'D. Key Performance Area 2'!R53</f>
        <v>0</v>
      </c>
      <c r="M60" s="24">
        <f>'D. Key Performance Area 2'!T53</f>
        <v>0</v>
      </c>
      <c r="N60" s="24">
        <f>'D. Key Performance Area 2'!U53</f>
        <v>0</v>
      </c>
      <c r="O60" s="24">
        <f>'D. Key Performance Area 2'!V53</f>
        <v>0</v>
      </c>
      <c r="P60" s="24">
        <f>'D. Key Performance Area 2'!X53</f>
        <v>0</v>
      </c>
      <c r="Q60" s="24">
        <f>'D. Key Performance Area 2'!Y53</f>
        <v>0</v>
      </c>
      <c r="R60" s="24">
        <f>'D. Key Performance Area 2'!AA53</f>
        <v>0</v>
      </c>
      <c r="S60" s="24">
        <f>'D. Key Performance Area 2'!AB53</f>
        <v>0</v>
      </c>
      <c r="T60" s="24">
        <f>'D. Key Performance Area 2'!AC53</f>
        <v>0</v>
      </c>
      <c r="U60" s="24">
        <f>'D. Key Performance Area 2'!AE53</f>
        <v>0</v>
      </c>
      <c r="V60" s="24">
        <f>'D. Key Performance Area 2'!AF53</f>
        <v>0</v>
      </c>
      <c r="W60" s="24">
        <f>'D. Key Performance Area 2'!AH53</f>
        <v>0</v>
      </c>
      <c r="X60" s="24">
        <f>'D. Key Performance Area 2'!AI53</f>
        <v>0</v>
      </c>
      <c r="Y60" s="24">
        <f>'D. Key Performance Area 2'!AJ53</f>
        <v>0</v>
      </c>
      <c r="Z60" s="24">
        <f>'D. Key Performance Area 2'!AK53</f>
        <v>0</v>
      </c>
      <c r="AA60" s="24">
        <f>'D. Key Performance Area 2'!AL53</f>
        <v>0</v>
      </c>
      <c r="AB60" s="24">
        <f>'D. Key Performance Area 2'!AM53</f>
        <v>0</v>
      </c>
      <c r="AC60" s="24">
        <f>'D. Key Performance Area 2'!AP53</f>
        <v>0</v>
      </c>
      <c r="AD60" s="24">
        <f>'D. Key Performance Area 2'!AR53</f>
        <v>0</v>
      </c>
    </row>
    <row r="61" spans="1:30" ht="14.5" customHeight="1" x14ac:dyDescent="0.2">
      <c r="A61" s="36">
        <f>'A. About internships stocktake'!$C$4</f>
        <v>0</v>
      </c>
      <c r="B61" s="36">
        <f>'A. About internships stocktake'!$C$5</f>
        <v>0</v>
      </c>
      <c r="C61" s="24" t="str">
        <f>'D. Key Performance Area 2'!A55</f>
        <v>KPI 9. Emergency support: UN entities include support for interns in the event of an emergency</v>
      </c>
      <c r="D61" s="24" t="str">
        <f>'D. Key Performance Area 2'!D55</f>
        <v xml:space="preserve">JIU 8. Working conditions </v>
      </c>
      <c r="E61" s="24">
        <f>'D. Key Performance Area 2'!B55</f>
        <v>9</v>
      </c>
      <c r="F61" s="24" t="str">
        <f>'D. Key Performance Area 2'!C55</f>
        <v>Support in event of emergency</v>
      </c>
      <c r="G61" s="24" t="str">
        <f>'D. Key Performance Area 2'!F55</f>
        <v>Click to see dropwdown below</v>
      </c>
      <c r="H61" s="24" t="str">
        <f>'D. Key Performance Area 2'!H55</f>
        <v>Click to see dropwdown below</v>
      </c>
      <c r="I61" s="24">
        <f>'D. Key Performance Area 2'!K55</f>
        <v>0</v>
      </c>
      <c r="J61" s="24">
        <f>'D. Key Performance Area 2'!M55</f>
        <v>0</v>
      </c>
      <c r="K61" s="24">
        <f>'D. Key Performance Area 2'!O55</f>
        <v>0</v>
      </c>
      <c r="L61" s="24">
        <f>'D. Key Performance Area 2'!R55</f>
        <v>0</v>
      </c>
      <c r="M61" s="24">
        <f>'D. Key Performance Area 2'!T55</f>
        <v>0</v>
      </c>
      <c r="N61" s="24" t="str">
        <f>'D. Key Performance Area 2'!U55</f>
        <v>value yet to be entered</v>
      </c>
      <c r="O61" s="24" t="str">
        <f>'D. Key Performance Area 2'!V55</f>
        <v>Click to see dropwdown below</v>
      </c>
      <c r="P61" s="24">
        <f>'D. Key Performance Area 2'!X55</f>
        <v>0</v>
      </c>
      <c r="Q61" s="24" t="str">
        <f>'D. Key Performance Area 2'!Y55</f>
        <v>Click to see dropwdown below</v>
      </c>
      <c r="R61" s="24">
        <f>'D. Key Performance Area 2'!AA55</f>
        <v>0</v>
      </c>
      <c r="S61" s="24" t="str">
        <f>'D. Key Performance Area 2'!AB55</f>
        <v>value yet to be entered</v>
      </c>
      <c r="T61" s="24" t="str">
        <f>'D. Key Performance Area 2'!AC55</f>
        <v>Click to see dropwdown below</v>
      </c>
      <c r="U61" s="24">
        <f>'D. Key Performance Area 2'!AE55</f>
        <v>0</v>
      </c>
      <c r="V61" s="24" t="str">
        <f>'D. Key Performance Area 2'!AF55</f>
        <v>Click to see dropwdown below</v>
      </c>
      <c r="W61" s="24">
        <f>'D. Key Performance Area 2'!AH55</f>
        <v>0</v>
      </c>
      <c r="X61" s="24" t="str">
        <f>'D. Key Performance Area 2'!AI55</f>
        <v>Check input</v>
      </c>
      <c r="Y61" s="24" t="str">
        <f>'D. Key Performance Area 2'!AJ55</f>
        <v>Check input</v>
      </c>
      <c r="Z61" s="24" t="str">
        <f>'D. Key Performance Area 2'!AK55</f>
        <v>Check input</v>
      </c>
      <c r="AA61" s="24" t="str">
        <f>'D. Key Performance Area 2'!AL55</f>
        <v>Check input</v>
      </c>
      <c r="AB61" s="24" t="str">
        <f>'D. Key Performance Area 2'!AM55</f>
        <v>Click to see dropwdown below</v>
      </c>
      <c r="AC61" s="24">
        <f>'D. Key Performance Area 2'!AP55</f>
        <v>0</v>
      </c>
      <c r="AD61" s="24">
        <f>'D. Key Performance Area 2'!AR55</f>
        <v>0</v>
      </c>
    </row>
    <row r="62" spans="1:30" x14ac:dyDescent="0.2">
      <c r="A62" s="36">
        <f>'A. About internships stocktake'!$C$4</f>
        <v>0</v>
      </c>
      <c r="B62" s="36">
        <f>'A. About internships stocktake'!$C$5</f>
        <v>0</v>
      </c>
      <c r="C62" s="24" t="s">
        <v>225</v>
      </c>
      <c r="D62" s="24" t="s">
        <v>27</v>
      </c>
      <c r="E62" s="24">
        <v>9</v>
      </c>
      <c r="F62" s="24" t="s">
        <v>202</v>
      </c>
      <c r="G62" s="24">
        <f>'D. Key Performance Area 2'!F56</f>
        <v>0</v>
      </c>
      <c r="H62" s="24">
        <f>'D. Key Performance Area 2'!H56</f>
        <v>0</v>
      </c>
      <c r="I62" s="24">
        <f>'D. Key Performance Area 2'!K56</f>
        <v>0</v>
      </c>
      <c r="J62" s="24">
        <f>'D. Key Performance Area 2'!M56</f>
        <v>0</v>
      </c>
      <c r="K62" s="24">
        <f>'D. Key Performance Area 2'!O56</f>
        <v>0</v>
      </c>
      <c r="L62" s="24">
        <f>'D. Key Performance Area 2'!R56</f>
        <v>0</v>
      </c>
      <c r="M62" s="24">
        <f>'D. Key Performance Area 2'!T56</f>
        <v>0</v>
      </c>
      <c r="N62" s="24">
        <f>'D. Key Performance Area 2'!U56</f>
        <v>0</v>
      </c>
      <c r="O62" s="24">
        <f>'D. Key Performance Area 2'!V56</f>
        <v>0</v>
      </c>
      <c r="P62" s="24">
        <f>'D. Key Performance Area 2'!X56</f>
        <v>0</v>
      </c>
      <c r="Q62" s="24">
        <f>'D. Key Performance Area 2'!Y56</f>
        <v>0</v>
      </c>
      <c r="R62" s="24">
        <f>'D. Key Performance Area 2'!AA56</f>
        <v>0</v>
      </c>
      <c r="S62" s="24">
        <f>'D. Key Performance Area 2'!AB56</f>
        <v>0</v>
      </c>
      <c r="T62" s="24">
        <f>'D. Key Performance Area 2'!AC56</f>
        <v>0</v>
      </c>
      <c r="U62" s="24">
        <f>'D. Key Performance Area 2'!AE56</f>
        <v>0</v>
      </c>
      <c r="V62" s="24">
        <f>'D. Key Performance Area 2'!AF56</f>
        <v>0</v>
      </c>
      <c r="W62" s="24">
        <f>'D. Key Performance Area 2'!AH56</f>
        <v>0</v>
      </c>
      <c r="X62" s="24">
        <f>'D. Key Performance Area 2'!AI56</f>
        <v>0</v>
      </c>
      <c r="Y62" s="24">
        <f>'D. Key Performance Area 2'!AJ56</f>
        <v>0</v>
      </c>
      <c r="Z62" s="24">
        <f>'D. Key Performance Area 2'!AK56</f>
        <v>0</v>
      </c>
      <c r="AA62" s="24">
        <f>'D. Key Performance Area 2'!AL56</f>
        <v>0</v>
      </c>
      <c r="AB62" s="24">
        <f>'D. Key Performance Area 2'!AM56</f>
        <v>0</v>
      </c>
      <c r="AC62" s="24">
        <f>'D. Key Performance Area 2'!AP56</f>
        <v>0</v>
      </c>
      <c r="AD62" s="24">
        <f>'D. Key Performance Area 2'!AR56</f>
        <v>0</v>
      </c>
    </row>
    <row r="63" spans="1:30" x14ac:dyDescent="0.2">
      <c r="A63" s="36">
        <f>'A. About internships stocktake'!$C$4</f>
        <v>0</v>
      </c>
      <c r="B63" s="36">
        <f>'A. About internships stocktake'!$C$5</f>
        <v>0</v>
      </c>
      <c r="C63" s="24" t="s">
        <v>225</v>
      </c>
      <c r="D63" s="24" t="s">
        <v>27</v>
      </c>
      <c r="E63" s="24">
        <v>9</v>
      </c>
      <c r="F63" s="24" t="s">
        <v>202</v>
      </c>
      <c r="G63" s="24">
        <f>'D. Key Performance Area 2'!F57</f>
        <v>0</v>
      </c>
      <c r="H63" s="24">
        <f>'D. Key Performance Area 2'!H57</f>
        <v>0</v>
      </c>
      <c r="I63" s="24">
        <f>'D. Key Performance Area 2'!K57</f>
        <v>0</v>
      </c>
      <c r="J63" s="24">
        <f>'D. Key Performance Area 2'!M57</f>
        <v>0</v>
      </c>
      <c r="K63" s="24">
        <f>'D. Key Performance Area 2'!O57</f>
        <v>0</v>
      </c>
      <c r="L63" s="24">
        <f>'D. Key Performance Area 2'!R57</f>
        <v>0</v>
      </c>
      <c r="M63" s="24">
        <f>'D. Key Performance Area 2'!T57</f>
        <v>0</v>
      </c>
      <c r="N63" s="24">
        <f>'D. Key Performance Area 2'!U57</f>
        <v>0</v>
      </c>
      <c r="O63" s="24">
        <f>'D. Key Performance Area 2'!V57</f>
        <v>0</v>
      </c>
      <c r="P63" s="24">
        <f>'D. Key Performance Area 2'!X57</f>
        <v>0</v>
      </c>
      <c r="Q63" s="24">
        <f>'D. Key Performance Area 2'!Y57</f>
        <v>0</v>
      </c>
      <c r="R63" s="24">
        <f>'D. Key Performance Area 2'!AA57</f>
        <v>0</v>
      </c>
      <c r="S63" s="24">
        <f>'D. Key Performance Area 2'!AB57</f>
        <v>0</v>
      </c>
      <c r="T63" s="24">
        <f>'D. Key Performance Area 2'!AC57</f>
        <v>0</v>
      </c>
      <c r="U63" s="24">
        <f>'D. Key Performance Area 2'!AE57</f>
        <v>0</v>
      </c>
      <c r="V63" s="24">
        <f>'D. Key Performance Area 2'!AF57</f>
        <v>0</v>
      </c>
      <c r="W63" s="24">
        <f>'D. Key Performance Area 2'!AH57</f>
        <v>0</v>
      </c>
      <c r="X63" s="24">
        <f>'D. Key Performance Area 2'!AI57</f>
        <v>0</v>
      </c>
      <c r="Y63" s="24">
        <f>'D. Key Performance Area 2'!AJ57</f>
        <v>0</v>
      </c>
      <c r="Z63" s="24">
        <f>'D. Key Performance Area 2'!AK57</f>
        <v>0</v>
      </c>
      <c r="AA63" s="24">
        <f>'D. Key Performance Area 2'!AL57</f>
        <v>0</v>
      </c>
      <c r="AB63" s="24">
        <f>'D. Key Performance Area 2'!AM57</f>
        <v>0</v>
      </c>
      <c r="AC63" s="24">
        <f>'D. Key Performance Area 2'!AP57</f>
        <v>0</v>
      </c>
      <c r="AD63" s="24">
        <f>'D. Key Performance Area 2'!AR57</f>
        <v>0</v>
      </c>
    </row>
    <row r="64" spans="1:30" ht="14.5" customHeight="1" x14ac:dyDescent="0.2">
      <c r="A64" s="36">
        <f>'A. About internships stocktake'!$C$4</f>
        <v>0</v>
      </c>
      <c r="B64" s="36">
        <f>'A. About internships stocktake'!$C$5</f>
        <v>0</v>
      </c>
      <c r="C64" s="24" t="str">
        <f>'D. Key Performance Area 2'!A59</f>
        <v>KPI 10. Support in the event of abuse or conflict: UN entities have mechanisms in place to support interns in the event of abuse or conflict</v>
      </c>
      <c r="D64" s="24" t="str">
        <f>'D. Key Performance Area 2'!D59</f>
        <v>JIU 6. Support in event of abuse or conflict</v>
      </c>
      <c r="E64" s="24">
        <f>'D. Key Performance Area 2'!B59</f>
        <v>10</v>
      </c>
      <c r="F64" s="24" t="str">
        <f>'D. Key Performance Area 2'!C59</f>
        <v xml:space="preserve"> Support in event of abuse or conflict</v>
      </c>
      <c r="G64" s="24" t="str">
        <f>'D. Key Performance Area 2'!F59</f>
        <v>Click to see dropwdown below</v>
      </c>
      <c r="H64" s="24" t="str">
        <f>'D. Key Performance Area 2'!H59</f>
        <v>Click to see dropwdown below</v>
      </c>
      <c r="I64" s="24">
        <f>'D. Key Performance Area 2'!K59</f>
        <v>0</v>
      </c>
      <c r="J64" s="24">
        <f>'D. Key Performance Area 2'!M59</f>
        <v>0</v>
      </c>
      <c r="K64" s="24">
        <f>'D. Key Performance Area 2'!O59</f>
        <v>0</v>
      </c>
      <c r="L64" s="24">
        <f>'D. Key Performance Area 2'!R59</f>
        <v>0</v>
      </c>
      <c r="M64" s="24">
        <f>'D. Key Performance Area 2'!T59</f>
        <v>0</v>
      </c>
      <c r="N64" s="24" t="str">
        <f>'D. Key Performance Area 2'!U59</f>
        <v>value yet to be entered</v>
      </c>
      <c r="O64" s="24" t="str">
        <f>'D. Key Performance Area 2'!V59</f>
        <v>Click to see dropwdown below</v>
      </c>
      <c r="P64" s="24">
        <f>'D. Key Performance Area 2'!X59</f>
        <v>0</v>
      </c>
      <c r="Q64" s="24" t="str">
        <f>'D. Key Performance Area 2'!Y59</f>
        <v>Click to see dropwdown below</v>
      </c>
      <c r="R64" s="24">
        <f>'D. Key Performance Area 2'!AA59</f>
        <v>0</v>
      </c>
      <c r="S64" s="24" t="str">
        <f>'D. Key Performance Area 2'!AB59</f>
        <v>value yet to be entered</v>
      </c>
      <c r="T64" s="24" t="str">
        <f>'D. Key Performance Area 2'!AC59</f>
        <v>Click to see dropwdown below</v>
      </c>
      <c r="U64" s="24">
        <f>'D. Key Performance Area 2'!AE59</f>
        <v>0</v>
      </c>
      <c r="V64" s="24" t="str">
        <f>'D. Key Performance Area 2'!AF59</f>
        <v>Click to see dropwdown below</v>
      </c>
      <c r="W64" s="24">
        <f>'D. Key Performance Area 2'!AH59</f>
        <v>0</v>
      </c>
      <c r="X64" s="24" t="str">
        <f>'D. Key Performance Area 2'!AI59</f>
        <v>Check input</v>
      </c>
      <c r="Y64" s="24" t="str">
        <f>'D. Key Performance Area 2'!AJ59</f>
        <v>Check input</v>
      </c>
      <c r="Z64" s="24" t="str">
        <f>'D. Key Performance Area 2'!AK59</f>
        <v>Check input</v>
      </c>
      <c r="AA64" s="24" t="str">
        <f>'D. Key Performance Area 2'!AL59</f>
        <v>Check input</v>
      </c>
      <c r="AB64" s="24" t="str">
        <f>'D. Key Performance Area 2'!AM59</f>
        <v>Click to see dropwdown below</v>
      </c>
      <c r="AC64" s="24">
        <f>'D. Key Performance Area 2'!AP59</f>
        <v>0</v>
      </c>
      <c r="AD64" s="24">
        <f>'D. Key Performance Area 2'!AR59</f>
        <v>0</v>
      </c>
    </row>
    <row r="65" spans="1:30" x14ac:dyDescent="0.2">
      <c r="A65" s="36">
        <f>'A. About internships stocktake'!$C$4</f>
        <v>0</v>
      </c>
      <c r="B65" s="36">
        <f>'A. About internships stocktake'!$C$5</f>
        <v>0</v>
      </c>
      <c r="C65" s="24" t="s">
        <v>226</v>
      </c>
      <c r="D65" s="24" t="s">
        <v>30</v>
      </c>
      <c r="E65" s="24">
        <v>10</v>
      </c>
      <c r="F65" s="24" t="s">
        <v>33</v>
      </c>
      <c r="G65" s="24">
        <f>'D. Key Performance Area 2'!F60</f>
        <v>0</v>
      </c>
      <c r="H65" s="24">
        <f>'D. Key Performance Area 2'!H60</f>
        <v>0</v>
      </c>
      <c r="I65" s="24">
        <f>'D. Key Performance Area 2'!K60</f>
        <v>0</v>
      </c>
      <c r="J65" s="24">
        <f>'D. Key Performance Area 2'!M60</f>
        <v>0</v>
      </c>
      <c r="K65" s="24">
        <f>'D. Key Performance Area 2'!O60</f>
        <v>0</v>
      </c>
      <c r="L65" s="24">
        <f>'D. Key Performance Area 2'!R60</f>
        <v>0</v>
      </c>
      <c r="M65" s="24">
        <f>'D. Key Performance Area 2'!T60</f>
        <v>0</v>
      </c>
      <c r="N65" s="24">
        <f>'D. Key Performance Area 2'!U60</f>
        <v>0</v>
      </c>
      <c r="O65" s="24">
        <f>'D. Key Performance Area 2'!V60</f>
        <v>0</v>
      </c>
      <c r="P65" s="24">
        <f>'D. Key Performance Area 2'!X60</f>
        <v>0</v>
      </c>
      <c r="Q65" s="24">
        <f>'D. Key Performance Area 2'!Y60</f>
        <v>0</v>
      </c>
      <c r="R65" s="24">
        <f>'D. Key Performance Area 2'!AA60</f>
        <v>0</v>
      </c>
      <c r="S65" s="24">
        <f>'D. Key Performance Area 2'!AB60</f>
        <v>0</v>
      </c>
      <c r="T65" s="24">
        <f>'D. Key Performance Area 2'!AC60</f>
        <v>0</v>
      </c>
      <c r="U65" s="24">
        <f>'D. Key Performance Area 2'!AE60</f>
        <v>0</v>
      </c>
      <c r="V65" s="24">
        <f>'D. Key Performance Area 2'!AF60</f>
        <v>0</v>
      </c>
      <c r="W65" s="24">
        <f>'D. Key Performance Area 2'!AH60</f>
        <v>0</v>
      </c>
      <c r="X65" s="24">
        <f>'D. Key Performance Area 2'!AI60</f>
        <v>0</v>
      </c>
      <c r="Y65" s="24">
        <f>'D. Key Performance Area 2'!AJ60</f>
        <v>0</v>
      </c>
      <c r="Z65" s="24">
        <f>'D. Key Performance Area 2'!AK60</f>
        <v>0</v>
      </c>
      <c r="AA65" s="24">
        <f>'D. Key Performance Area 2'!AL60</f>
        <v>0</v>
      </c>
      <c r="AB65" s="24">
        <f>'D. Key Performance Area 2'!AM60</f>
        <v>0</v>
      </c>
      <c r="AC65" s="24">
        <f>'D. Key Performance Area 2'!AP60</f>
        <v>0</v>
      </c>
      <c r="AD65" s="24">
        <f>'D. Key Performance Area 2'!AR60</f>
        <v>0</v>
      </c>
    </row>
    <row r="66" spans="1:30" x14ac:dyDescent="0.2">
      <c r="A66" s="36">
        <f>'A. About internships stocktake'!$C$4</f>
        <v>0</v>
      </c>
      <c r="B66" s="36">
        <f>'A. About internships stocktake'!$C$5</f>
        <v>0</v>
      </c>
      <c r="C66" s="24" t="s">
        <v>226</v>
      </c>
      <c r="D66" s="24" t="s">
        <v>30</v>
      </c>
      <c r="E66" s="24">
        <v>10</v>
      </c>
      <c r="F66" s="24" t="s">
        <v>33</v>
      </c>
      <c r="G66" s="24">
        <f>'D. Key Performance Area 2'!F61</f>
        <v>0</v>
      </c>
      <c r="H66" s="24">
        <f>'D. Key Performance Area 2'!H61</f>
        <v>0</v>
      </c>
      <c r="I66" s="24">
        <f>'D. Key Performance Area 2'!K61</f>
        <v>0</v>
      </c>
      <c r="J66" s="24">
        <f>'D. Key Performance Area 2'!M61</f>
        <v>0</v>
      </c>
      <c r="K66" s="24">
        <f>'D. Key Performance Area 2'!O61</f>
        <v>0</v>
      </c>
      <c r="L66" s="24">
        <f>'D. Key Performance Area 2'!R61</f>
        <v>0</v>
      </c>
      <c r="M66" s="24">
        <f>'D. Key Performance Area 2'!T61</f>
        <v>0</v>
      </c>
      <c r="N66" s="24">
        <f>'D. Key Performance Area 2'!U61</f>
        <v>0</v>
      </c>
      <c r="O66" s="24">
        <f>'D. Key Performance Area 2'!V61</f>
        <v>0</v>
      </c>
      <c r="P66" s="24">
        <f>'D. Key Performance Area 2'!X61</f>
        <v>0</v>
      </c>
      <c r="Q66" s="24">
        <f>'D. Key Performance Area 2'!Y61</f>
        <v>0</v>
      </c>
      <c r="R66" s="24">
        <f>'D. Key Performance Area 2'!AA61</f>
        <v>0</v>
      </c>
      <c r="S66" s="24">
        <f>'D. Key Performance Area 2'!AB61</f>
        <v>0</v>
      </c>
      <c r="T66" s="24">
        <f>'D. Key Performance Area 2'!AC61</f>
        <v>0</v>
      </c>
      <c r="U66" s="24">
        <f>'D. Key Performance Area 2'!AE61</f>
        <v>0</v>
      </c>
      <c r="V66" s="24">
        <f>'D. Key Performance Area 2'!AF61</f>
        <v>0</v>
      </c>
      <c r="W66" s="24">
        <f>'D. Key Performance Area 2'!AH61</f>
        <v>0</v>
      </c>
      <c r="X66" s="24">
        <f>'D. Key Performance Area 2'!AI61</f>
        <v>0</v>
      </c>
      <c r="Y66" s="24">
        <f>'D. Key Performance Area 2'!AJ61</f>
        <v>0</v>
      </c>
      <c r="Z66" s="24">
        <f>'D. Key Performance Area 2'!AK61</f>
        <v>0</v>
      </c>
      <c r="AA66" s="24">
        <f>'D. Key Performance Area 2'!AL61</f>
        <v>0</v>
      </c>
      <c r="AB66" s="24">
        <f>'D. Key Performance Area 2'!AM61</f>
        <v>0</v>
      </c>
      <c r="AC66" s="24">
        <f>'D. Key Performance Area 2'!AP61</f>
        <v>0</v>
      </c>
      <c r="AD66" s="24">
        <f>'D. Key Performance Area 2'!AR61</f>
        <v>0</v>
      </c>
    </row>
    <row r="67" spans="1:30" ht="14.5" customHeight="1" x14ac:dyDescent="0.2">
      <c r="A67" s="36">
        <f>'A. About internships stocktake'!$C$4</f>
        <v>0</v>
      </c>
      <c r="B67" s="36">
        <f>'A. About internships stocktake'!$C$5</f>
        <v>0</v>
      </c>
      <c r="C67" s="24" t="str">
        <f>'D. Key Performance Area 3'!A11</f>
        <v xml:space="preserve">KPI 11. Performance evaluation: UN entities evaluate the performance of interns </v>
      </c>
      <c r="D67" s="24" t="str">
        <f>'D. Key Performance Area 3'!D11</f>
        <v>JIU 5. Guidelines for supervisors, mentors; evaluation forms</v>
      </c>
      <c r="E67" s="24">
        <f>'D. Key Performance Area 3'!B11</f>
        <v>11.1</v>
      </c>
      <c r="F67" s="24" t="str">
        <f>'D. Key Performance Area 3'!C11</f>
        <v>Performance evaluation of intern</v>
      </c>
      <c r="G67" s="24" t="str">
        <f>'D. Key Performance Area 3'!F11</f>
        <v>Click to see dropwdown below</v>
      </c>
      <c r="H67" s="24" t="str">
        <f>'D. Key Performance Area 3'!H11</f>
        <v>Click to see dropwdown below</v>
      </c>
      <c r="I67" s="24">
        <f>'D. Key Performance Area 3'!K11</f>
        <v>0</v>
      </c>
      <c r="J67" s="24">
        <f>'D. Key Performance Area 3'!M11</f>
        <v>0</v>
      </c>
      <c r="K67" s="24">
        <f>'D. Key Performance Area 3'!O11</f>
        <v>0</v>
      </c>
      <c r="L67" s="24">
        <f>'D. Key Performance Area 3'!R11</f>
        <v>0</v>
      </c>
      <c r="M67" s="24">
        <f>'D. Key Performance Area 3'!T11</f>
        <v>0</v>
      </c>
      <c r="N67" s="24" t="str">
        <f>'D. Key Performance Area 3'!U11</f>
        <v>value yet to be entered</v>
      </c>
      <c r="O67" s="24" t="str">
        <f>'D. Key Performance Area 3'!V11</f>
        <v>Click to see dropwdown below</v>
      </c>
      <c r="P67" s="24">
        <f>'D. Key Performance Area 3'!X11</f>
        <v>0</v>
      </c>
      <c r="Q67" s="24" t="str">
        <f>'D. Key Performance Area 3'!Y11</f>
        <v>Click to see dropwdown below</v>
      </c>
      <c r="R67" s="24">
        <f>'D. Key Performance Area 3'!AA11</f>
        <v>0</v>
      </c>
      <c r="S67" s="24" t="str">
        <f>'D. Key Performance Area 3'!AB11</f>
        <v>value yet to be entered</v>
      </c>
      <c r="T67" s="24" t="str">
        <f>'D. Key Performance Area 3'!AC11</f>
        <v>Click to see dropwdown below</v>
      </c>
      <c r="U67" s="24">
        <f>'D. Key Performance Area 3'!AE11</f>
        <v>0</v>
      </c>
      <c r="V67" s="24" t="str">
        <f>'D. Key Performance Area 3'!AF11</f>
        <v>Click to see dropwdown below</v>
      </c>
      <c r="W67" s="24">
        <f>'D. Key Performance Area 3'!AH11</f>
        <v>0</v>
      </c>
      <c r="X67" s="24" t="str">
        <f>'D. Key Performance Area 3'!AI11</f>
        <v>Check input</v>
      </c>
      <c r="Y67" s="24" t="str">
        <f>'D. Key Performance Area 3'!AJ11</f>
        <v>Check input</v>
      </c>
      <c r="Z67" s="24" t="str">
        <f>'D. Key Performance Area 3'!AK11</f>
        <v>Check input</v>
      </c>
      <c r="AA67" s="24" t="str">
        <f>'D. Key Performance Area 3'!AL11</f>
        <v>Check input</v>
      </c>
      <c r="AB67" s="24" t="str">
        <f>'D. Key Performance Area 3'!AM11</f>
        <v>Click to see dropwdown below</v>
      </c>
      <c r="AC67" s="24">
        <f>'D. Key Performance Area 3'!AP11</f>
        <v>0</v>
      </c>
      <c r="AD67" s="24">
        <f>'D. Key Performance Area 3'!AR11</f>
        <v>0</v>
      </c>
    </row>
    <row r="68" spans="1:30" x14ac:dyDescent="0.2">
      <c r="A68" s="36">
        <f>'A. About internships stocktake'!$C$4</f>
        <v>0</v>
      </c>
      <c r="B68" s="36">
        <f>'A. About internships stocktake'!$C$5</f>
        <v>0</v>
      </c>
      <c r="C68" s="24" t="s">
        <v>227</v>
      </c>
      <c r="D68" s="24" t="s">
        <v>77</v>
      </c>
      <c r="E68" s="24">
        <v>11.1</v>
      </c>
      <c r="F68" s="24" t="s">
        <v>200</v>
      </c>
      <c r="G68" s="24">
        <f>'D. Key Performance Area 3'!F12</f>
        <v>0</v>
      </c>
      <c r="H68" s="24">
        <f>'D. Key Performance Area 3'!H12</f>
        <v>0</v>
      </c>
      <c r="I68" s="24">
        <f>'D. Key Performance Area 3'!K12</f>
        <v>0</v>
      </c>
      <c r="J68" s="24">
        <f>'D. Key Performance Area 3'!M12</f>
        <v>0</v>
      </c>
      <c r="K68" s="24">
        <f>'D. Key Performance Area 3'!O12</f>
        <v>0</v>
      </c>
      <c r="L68" s="24">
        <f>'D. Key Performance Area 3'!R12</f>
        <v>0</v>
      </c>
      <c r="M68" s="24">
        <f>'D. Key Performance Area 3'!T12</f>
        <v>0</v>
      </c>
      <c r="N68" s="24">
        <f>'D. Key Performance Area 3'!U12</f>
        <v>0</v>
      </c>
      <c r="O68" s="24">
        <f>'D. Key Performance Area 3'!V12</f>
        <v>0</v>
      </c>
      <c r="P68" s="24">
        <f>'D. Key Performance Area 3'!X12</f>
        <v>0</v>
      </c>
      <c r="Q68" s="24">
        <f>'D. Key Performance Area 3'!Y12</f>
        <v>0</v>
      </c>
      <c r="R68" s="24">
        <f>'D. Key Performance Area 3'!AA12</f>
        <v>0</v>
      </c>
      <c r="S68" s="24">
        <f>'D. Key Performance Area 3'!AB12</f>
        <v>0</v>
      </c>
      <c r="T68" s="24">
        <f>'D. Key Performance Area 3'!AC12</f>
        <v>0</v>
      </c>
      <c r="U68" s="24">
        <f>'D. Key Performance Area 3'!AE12</f>
        <v>0</v>
      </c>
      <c r="V68" s="24">
        <f>'D. Key Performance Area 3'!AF12</f>
        <v>0</v>
      </c>
      <c r="W68" s="24">
        <f>'D. Key Performance Area 3'!AH12</f>
        <v>0</v>
      </c>
      <c r="X68" s="24">
        <f>'D. Key Performance Area 3'!AI12</f>
        <v>0</v>
      </c>
      <c r="Y68" s="24">
        <f>'D. Key Performance Area 3'!AJ12</f>
        <v>0</v>
      </c>
      <c r="Z68" s="24">
        <f>'D. Key Performance Area 3'!AK12</f>
        <v>0</v>
      </c>
      <c r="AA68" s="24">
        <f>'D. Key Performance Area 3'!AL12</f>
        <v>0</v>
      </c>
      <c r="AB68" s="24">
        <f>'D. Key Performance Area 3'!AM12</f>
        <v>0</v>
      </c>
      <c r="AC68" s="24">
        <f>'D. Key Performance Area 3'!AP12</f>
        <v>0</v>
      </c>
      <c r="AD68" s="24">
        <f>'D. Key Performance Area 3'!AR12</f>
        <v>0</v>
      </c>
    </row>
    <row r="69" spans="1:30" x14ac:dyDescent="0.2">
      <c r="A69" s="36">
        <f>'A. About internships stocktake'!$C$4</f>
        <v>0</v>
      </c>
      <c r="B69" s="36">
        <f>'A. About internships stocktake'!$C$5</f>
        <v>0</v>
      </c>
      <c r="C69" s="24" t="s">
        <v>227</v>
      </c>
      <c r="D69" s="24" t="str">
        <f>'D. Key Performance Area 3'!D13</f>
        <v xml:space="preserve">JIU 11. Performance Evaluation </v>
      </c>
      <c r="E69" s="24">
        <v>11.1</v>
      </c>
      <c r="F69" s="24" t="s">
        <v>200</v>
      </c>
      <c r="G69" s="24">
        <f>'D. Key Performance Area 3'!F13</f>
        <v>0</v>
      </c>
      <c r="H69" s="24">
        <f>'D. Key Performance Area 3'!H13</f>
        <v>0</v>
      </c>
      <c r="I69" s="24">
        <f>'D. Key Performance Area 3'!K13</f>
        <v>0</v>
      </c>
      <c r="J69" s="24">
        <f>'D. Key Performance Area 3'!M13</f>
        <v>0</v>
      </c>
      <c r="K69" s="24">
        <f>'D. Key Performance Area 3'!O13</f>
        <v>0</v>
      </c>
      <c r="L69" s="24">
        <f>'D. Key Performance Area 3'!R13</f>
        <v>0</v>
      </c>
      <c r="M69" s="24">
        <f>'D. Key Performance Area 3'!T13</f>
        <v>0</v>
      </c>
      <c r="N69" s="24">
        <f>'D. Key Performance Area 3'!U13</f>
        <v>0</v>
      </c>
      <c r="O69" s="24">
        <f>'D. Key Performance Area 3'!V13</f>
        <v>0</v>
      </c>
      <c r="P69" s="24">
        <f>'D. Key Performance Area 3'!X13</f>
        <v>0</v>
      </c>
      <c r="Q69" s="24">
        <f>'D. Key Performance Area 3'!Y13</f>
        <v>0</v>
      </c>
      <c r="R69" s="24">
        <f>'D. Key Performance Area 3'!AA13</f>
        <v>0</v>
      </c>
      <c r="S69" s="24">
        <f>'D. Key Performance Area 3'!AB13</f>
        <v>0</v>
      </c>
      <c r="T69" s="24">
        <f>'D. Key Performance Area 3'!AC13</f>
        <v>0</v>
      </c>
      <c r="U69" s="24">
        <f>'D. Key Performance Area 3'!AE13</f>
        <v>0</v>
      </c>
      <c r="V69" s="24">
        <f>'D. Key Performance Area 3'!AF13</f>
        <v>0</v>
      </c>
      <c r="W69" s="24">
        <f>'D. Key Performance Area 3'!AH13</f>
        <v>0</v>
      </c>
      <c r="X69" s="24">
        <f>'D. Key Performance Area 3'!AI13</f>
        <v>0</v>
      </c>
      <c r="Y69" s="24">
        <f>'D. Key Performance Area 3'!AJ13</f>
        <v>0</v>
      </c>
      <c r="Z69" s="24">
        <f>'D. Key Performance Area 3'!AK13</f>
        <v>0</v>
      </c>
      <c r="AA69" s="24">
        <f>'D. Key Performance Area 3'!AL13</f>
        <v>0</v>
      </c>
      <c r="AB69" s="24">
        <f>'D. Key Performance Area 3'!AM13</f>
        <v>0</v>
      </c>
      <c r="AC69" s="24">
        <f>'D. Key Performance Area 3'!AP13</f>
        <v>0</v>
      </c>
      <c r="AD69" s="24">
        <f>'D. Key Performance Area 3'!AR13</f>
        <v>0</v>
      </c>
    </row>
    <row r="70" spans="1:30" x14ac:dyDescent="0.2">
      <c r="A70" s="36">
        <f>'A. About internships stocktake'!$C$4</f>
        <v>0</v>
      </c>
      <c r="B70" s="36">
        <f>'A. About internships stocktake'!$C$5</f>
        <v>0</v>
      </c>
      <c r="C70" s="24" t="s">
        <v>227</v>
      </c>
      <c r="D70" s="24" t="str">
        <f>'D. Key Performance Area 3'!D14</f>
        <v xml:space="preserve">JIU 11. Performance Evaluation </v>
      </c>
      <c r="E70" s="24">
        <f>'D. Key Performance Area 3'!B14</f>
        <v>11.2</v>
      </c>
      <c r="F70" s="24" t="str">
        <f>'D. Key Performance Area 3'!C14</f>
        <v>Certificate of completion of internship</v>
      </c>
      <c r="G70" s="24" t="str">
        <f>'D. Key Performance Area 3'!F14</f>
        <v>Click to see dropwdown below</v>
      </c>
      <c r="H70" s="24" t="str">
        <f>'D. Key Performance Area 3'!H14</f>
        <v>Click to see dropwdown below</v>
      </c>
      <c r="I70" s="24">
        <f>'D. Key Performance Area 3'!K14</f>
        <v>0</v>
      </c>
      <c r="J70" s="24">
        <f>'D. Key Performance Area 3'!M14</f>
        <v>0</v>
      </c>
      <c r="K70" s="24">
        <f>'D. Key Performance Area 3'!O14</f>
        <v>0</v>
      </c>
      <c r="L70" s="24">
        <f>'D. Key Performance Area 3'!R14</f>
        <v>0</v>
      </c>
      <c r="M70" s="24">
        <f>'D. Key Performance Area 3'!T14</f>
        <v>0</v>
      </c>
      <c r="N70" s="24" t="str">
        <f>'D. Key Performance Area 3'!U14</f>
        <v>value yet to be entered</v>
      </c>
      <c r="O70" s="24" t="str">
        <f>'D. Key Performance Area 3'!V14</f>
        <v>Click to see dropwdown below</v>
      </c>
      <c r="P70" s="24">
        <f>'D. Key Performance Area 3'!X14</f>
        <v>0</v>
      </c>
      <c r="Q70" s="24" t="str">
        <f>'D. Key Performance Area 3'!Y14</f>
        <v>Click to see dropwdown below</v>
      </c>
      <c r="R70" s="24">
        <f>'D. Key Performance Area 3'!AA14</f>
        <v>0</v>
      </c>
      <c r="S70" s="24" t="str">
        <f>'D. Key Performance Area 3'!AB14</f>
        <v>value yet to be entered</v>
      </c>
      <c r="T70" s="24" t="str">
        <f>'D. Key Performance Area 3'!AC14</f>
        <v>Click to see dropwdown below</v>
      </c>
      <c r="U70" s="24">
        <f>'D. Key Performance Area 3'!AE14</f>
        <v>0</v>
      </c>
      <c r="V70" s="24" t="str">
        <f>'D. Key Performance Area 3'!AF14</f>
        <v>Click to see dropwdown below</v>
      </c>
      <c r="W70" s="24">
        <f>'D. Key Performance Area 3'!AH14</f>
        <v>0</v>
      </c>
      <c r="X70" s="24" t="str">
        <f>'D. Key Performance Area 3'!AI14</f>
        <v>Check input</v>
      </c>
      <c r="Y70" s="24" t="str">
        <f>'D. Key Performance Area 3'!AJ14</f>
        <v>Check input</v>
      </c>
      <c r="Z70" s="24" t="str">
        <f>'D. Key Performance Area 3'!AK14</f>
        <v>Check input</v>
      </c>
      <c r="AA70" s="24" t="str">
        <f>'D. Key Performance Area 3'!AL14</f>
        <v>Check input</v>
      </c>
      <c r="AB70" s="24" t="str">
        <f>'D. Key Performance Area 3'!AM14</f>
        <v>Click to see dropwdown below</v>
      </c>
      <c r="AC70" s="24">
        <f>'D. Key Performance Area 3'!AP14</f>
        <v>0</v>
      </c>
      <c r="AD70" s="24">
        <f>'D. Key Performance Area 3'!AR14</f>
        <v>0</v>
      </c>
    </row>
    <row r="71" spans="1:30" x14ac:dyDescent="0.2">
      <c r="A71" s="36">
        <f>'A. About internships stocktake'!$C$4</f>
        <v>0</v>
      </c>
      <c r="B71" s="36">
        <f>'A. About internships stocktake'!$C$5</f>
        <v>0</v>
      </c>
      <c r="C71" s="24" t="s">
        <v>227</v>
      </c>
      <c r="D71" s="24" t="s">
        <v>34</v>
      </c>
      <c r="E71" s="24">
        <v>11.2</v>
      </c>
      <c r="F71" s="24" t="s">
        <v>198</v>
      </c>
      <c r="G71" s="24">
        <f>'D. Key Performance Area 3'!F15</f>
        <v>0</v>
      </c>
      <c r="H71" s="24">
        <f>'D. Key Performance Area 3'!H15</f>
        <v>0</v>
      </c>
      <c r="I71" s="24">
        <f>'D. Key Performance Area 3'!K15</f>
        <v>0</v>
      </c>
      <c r="J71" s="24">
        <f>'D. Key Performance Area 3'!M15</f>
        <v>0</v>
      </c>
      <c r="K71" s="24">
        <f>'D. Key Performance Area 3'!O15</f>
        <v>0</v>
      </c>
      <c r="L71" s="24">
        <f>'D. Key Performance Area 3'!R15</f>
        <v>0</v>
      </c>
      <c r="M71" s="24">
        <f>'D. Key Performance Area 3'!T15</f>
        <v>0</v>
      </c>
      <c r="N71" s="24">
        <f>'D. Key Performance Area 3'!U15</f>
        <v>0</v>
      </c>
      <c r="O71" s="24">
        <f>'D. Key Performance Area 3'!V15</f>
        <v>0</v>
      </c>
      <c r="P71" s="24">
        <f>'D. Key Performance Area 3'!X15</f>
        <v>0</v>
      </c>
      <c r="Q71" s="24">
        <f>'D. Key Performance Area 3'!Y15</f>
        <v>0</v>
      </c>
      <c r="R71" s="24">
        <f>'D. Key Performance Area 3'!AA15</f>
        <v>0</v>
      </c>
      <c r="S71" s="24">
        <f>'D. Key Performance Area 3'!AB15</f>
        <v>0</v>
      </c>
      <c r="T71" s="24">
        <f>'D. Key Performance Area 3'!AC15</f>
        <v>0</v>
      </c>
      <c r="U71" s="24">
        <f>'D. Key Performance Area 3'!AE15</f>
        <v>0</v>
      </c>
      <c r="V71" s="24">
        <f>'D. Key Performance Area 3'!AF15</f>
        <v>0</v>
      </c>
      <c r="W71" s="24">
        <f>'D. Key Performance Area 3'!AH15</f>
        <v>0</v>
      </c>
      <c r="X71" s="24">
        <f>'D. Key Performance Area 3'!AI15</f>
        <v>0</v>
      </c>
      <c r="Y71" s="24">
        <f>'D. Key Performance Area 3'!AJ15</f>
        <v>0</v>
      </c>
      <c r="Z71" s="24">
        <f>'D. Key Performance Area 3'!AK15</f>
        <v>0</v>
      </c>
      <c r="AA71" s="24">
        <f>'D. Key Performance Area 3'!AL15</f>
        <v>0</v>
      </c>
      <c r="AB71" s="24">
        <f>'D. Key Performance Area 3'!AM15</f>
        <v>0</v>
      </c>
      <c r="AC71" s="24">
        <f>'D. Key Performance Area 3'!AP15</f>
        <v>0</v>
      </c>
      <c r="AD71" s="24">
        <f>'D. Key Performance Area 3'!AR15</f>
        <v>0</v>
      </c>
    </row>
    <row r="72" spans="1:30" x14ac:dyDescent="0.2">
      <c r="A72" s="36">
        <f>'A. About internships stocktake'!$C$4</f>
        <v>0</v>
      </c>
      <c r="B72" s="36">
        <f>'A. About internships stocktake'!$C$5</f>
        <v>0</v>
      </c>
      <c r="C72" s="24" t="s">
        <v>227</v>
      </c>
      <c r="D72" s="24" t="s">
        <v>34</v>
      </c>
      <c r="E72" s="24">
        <v>11.2</v>
      </c>
      <c r="F72" s="24" t="s">
        <v>198</v>
      </c>
      <c r="G72" s="24">
        <f>'D. Key Performance Area 3'!F16</f>
        <v>0</v>
      </c>
      <c r="H72" s="24">
        <f>'D. Key Performance Area 3'!H16</f>
        <v>0</v>
      </c>
      <c r="I72" s="24">
        <f>'D. Key Performance Area 3'!K16</f>
        <v>0</v>
      </c>
      <c r="J72" s="24">
        <f>'D. Key Performance Area 3'!M16</f>
        <v>0</v>
      </c>
      <c r="K72" s="24">
        <f>'D. Key Performance Area 3'!O16</f>
        <v>0</v>
      </c>
      <c r="L72" s="24">
        <f>'D. Key Performance Area 3'!R16</f>
        <v>0</v>
      </c>
      <c r="M72" s="24">
        <f>'D. Key Performance Area 3'!T16</f>
        <v>0</v>
      </c>
      <c r="N72" s="24">
        <f>'D. Key Performance Area 3'!U16</f>
        <v>0</v>
      </c>
      <c r="O72" s="24">
        <f>'D. Key Performance Area 3'!V16</f>
        <v>0</v>
      </c>
      <c r="P72" s="24">
        <f>'D. Key Performance Area 3'!X16</f>
        <v>0</v>
      </c>
      <c r="Q72" s="24">
        <f>'D. Key Performance Area 3'!Y16</f>
        <v>0</v>
      </c>
      <c r="R72" s="24">
        <f>'D. Key Performance Area 3'!AA16</f>
        <v>0</v>
      </c>
      <c r="S72" s="24">
        <f>'D. Key Performance Area 3'!AB16</f>
        <v>0</v>
      </c>
      <c r="T72" s="24">
        <f>'D. Key Performance Area 3'!AC16</f>
        <v>0</v>
      </c>
      <c r="U72" s="24">
        <f>'D. Key Performance Area 3'!AE16</f>
        <v>0</v>
      </c>
      <c r="V72" s="24">
        <f>'D. Key Performance Area 3'!AF16</f>
        <v>0</v>
      </c>
      <c r="W72" s="24">
        <f>'D. Key Performance Area 3'!AH16</f>
        <v>0</v>
      </c>
      <c r="X72" s="24">
        <f>'D. Key Performance Area 3'!AI16</f>
        <v>0</v>
      </c>
      <c r="Y72" s="24">
        <f>'D. Key Performance Area 3'!AJ16</f>
        <v>0</v>
      </c>
      <c r="Z72" s="24">
        <f>'D. Key Performance Area 3'!AK16</f>
        <v>0</v>
      </c>
      <c r="AA72" s="24">
        <f>'D. Key Performance Area 3'!AL16</f>
        <v>0</v>
      </c>
      <c r="AB72" s="24">
        <f>'D. Key Performance Area 3'!AM16</f>
        <v>0</v>
      </c>
      <c r="AC72" s="24">
        <f>'D. Key Performance Area 3'!AP16</f>
        <v>0</v>
      </c>
      <c r="AD72" s="24">
        <f>'D. Key Performance Area 3'!AR16</f>
        <v>0</v>
      </c>
    </row>
    <row r="73" spans="1:30" ht="14.5" customHeight="1" x14ac:dyDescent="0.2">
      <c r="A73" s="36">
        <f>'A. About internships stocktake'!$C$4</f>
        <v>0</v>
      </c>
      <c r="B73" s="36">
        <f>'A. About internships stocktake'!$C$5</f>
        <v>0</v>
      </c>
      <c r="C73" s="24" t="str">
        <f>'D. Key Performance Area 3'!A18</f>
        <v xml:space="preserve">KPI 12. Feedback on internship experience: UN entities promote feedback from interns on the internship experience </v>
      </c>
      <c r="D73" s="24" t="str">
        <f>'D. Key Performance Area 3'!D18</f>
        <v>JIU 12. Evaluation of internship experience by intern</v>
      </c>
      <c r="E73" s="24">
        <f>'D. Key Performance Area 3'!B18</f>
        <v>12</v>
      </c>
      <c r="F73" s="24" t="str">
        <f>'D. Key Performance Area 3'!C18</f>
        <v>Evaluation of internship experience by intern</v>
      </c>
      <c r="G73" s="24" t="str">
        <f>'D. Key Performance Area 3'!F18</f>
        <v>Click to see dropwdown below</v>
      </c>
      <c r="H73" s="24" t="str">
        <f>'D. Key Performance Area 3'!H18</f>
        <v>Click to see dropwdown below</v>
      </c>
      <c r="I73" s="24">
        <f>'D. Key Performance Area 3'!K18</f>
        <v>0</v>
      </c>
      <c r="J73" s="24">
        <f>'D. Key Performance Area 3'!M18</f>
        <v>0</v>
      </c>
      <c r="K73" s="24">
        <f>'D. Key Performance Area 3'!O18</f>
        <v>0</v>
      </c>
      <c r="L73" s="24">
        <f>'D. Key Performance Area 3'!R18</f>
        <v>0</v>
      </c>
      <c r="M73" s="24">
        <f>'D. Key Performance Area 3'!T18</f>
        <v>0</v>
      </c>
      <c r="N73" s="24" t="str">
        <f>'D. Key Performance Area 3'!U18</f>
        <v>value yet to be entered</v>
      </c>
      <c r="O73" s="24" t="str">
        <f>'D. Key Performance Area 3'!V18</f>
        <v>Click to see dropwdown below</v>
      </c>
      <c r="P73" s="24">
        <f>'D. Key Performance Area 3'!X18</f>
        <v>0</v>
      </c>
      <c r="Q73" s="24" t="str">
        <f>'D. Key Performance Area 3'!Y18</f>
        <v>Click to see dropwdown below</v>
      </c>
      <c r="R73" s="24">
        <f>'D. Key Performance Area 3'!AA18</f>
        <v>0</v>
      </c>
      <c r="S73" s="24" t="str">
        <f>'D. Key Performance Area 3'!AB18</f>
        <v>value yet to be entered</v>
      </c>
      <c r="T73" s="24" t="str">
        <f>'D. Key Performance Area 3'!AC18</f>
        <v>Click to see dropwdown below</v>
      </c>
      <c r="U73" s="24">
        <f>'D. Key Performance Area 3'!AE18</f>
        <v>0</v>
      </c>
      <c r="V73" s="24" t="str">
        <f>'D. Key Performance Area 3'!AF18</f>
        <v>Click to see dropwdown below</v>
      </c>
      <c r="W73" s="24">
        <f>'D. Key Performance Area 3'!AH18</f>
        <v>0</v>
      </c>
      <c r="X73" s="24" t="str">
        <f>'D. Key Performance Area 3'!AI18</f>
        <v>Check input</v>
      </c>
      <c r="Y73" s="24" t="str">
        <f>'D. Key Performance Area 3'!AJ18</f>
        <v>Check input</v>
      </c>
      <c r="Z73" s="24" t="str">
        <f>'D. Key Performance Area 3'!AK18</f>
        <v>Check input</v>
      </c>
      <c r="AA73" s="24" t="str">
        <f>'D. Key Performance Area 3'!AL18</f>
        <v>Check input</v>
      </c>
      <c r="AB73" s="24" t="str">
        <f>'D. Key Performance Area 3'!AM18</f>
        <v>Click to see dropwdown below</v>
      </c>
      <c r="AC73" s="24">
        <f>'D. Key Performance Area 3'!AP18</f>
        <v>0</v>
      </c>
      <c r="AD73" s="24">
        <f>'D. Key Performance Area 3'!AR18</f>
        <v>0</v>
      </c>
    </row>
    <row r="74" spans="1:30" x14ac:dyDescent="0.2">
      <c r="A74" s="36">
        <f>'A. About internships stocktake'!$C$4</f>
        <v>0</v>
      </c>
      <c r="B74" s="36">
        <f>'A. About internships stocktake'!$C$5</f>
        <v>0</v>
      </c>
      <c r="C74" s="24" t="s">
        <v>228</v>
      </c>
      <c r="D74" s="24" t="s">
        <v>35</v>
      </c>
      <c r="E74" s="24">
        <v>12</v>
      </c>
      <c r="F74" s="24" t="s">
        <v>36</v>
      </c>
      <c r="G74" s="24">
        <f>'D. Key Performance Area 3'!F19</f>
        <v>0</v>
      </c>
      <c r="H74" s="24">
        <f>'D. Key Performance Area 3'!H19</f>
        <v>0</v>
      </c>
      <c r="I74" s="24">
        <f>'D. Key Performance Area 3'!K19</f>
        <v>0</v>
      </c>
      <c r="J74" s="24">
        <f>'D. Key Performance Area 3'!M19</f>
        <v>0</v>
      </c>
      <c r="K74" s="24">
        <f>'D. Key Performance Area 3'!O19</f>
        <v>0</v>
      </c>
      <c r="L74" s="24">
        <f>'D. Key Performance Area 3'!R19</f>
        <v>0</v>
      </c>
      <c r="M74" s="24">
        <f>'D. Key Performance Area 3'!T19</f>
        <v>0</v>
      </c>
      <c r="N74" s="24">
        <f>'D. Key Performance Area 3'!U19</f>
        <v>0</v>
      </c>
      <c r="O74" s="24">
        <f>'D. Key Performance Area 3'!V19</f>
        <v>0</v>
      </c>
      <c r="P74" s="24">
        <f>'D. Key Performance Area 3'!X19</f>
        <v>0</v>
      </c>
      <c r="Q74" s="24">
        <f>'D. Key Performance Area 3'!Y19</f>
        <v>0</v>
      </c>
      <c r="R74" s="24">
        <f>'D. Key Performance Area 3'!AA19</f>
        <v>0</v>
      </c>
      <c r="S74" s="24">
        <f>'D. Key Performance Area 3'!AB19</f>
        <v>0</v>
      </c>
      <c r="T74" s="24">
        <f>'D. Key Performance Area 3'!AC19</f>
        <v>0</v>
      </c>
      <c r="U74" s="24">
        <f>'D. Key Performance Area 3'!AE19</f>
        <v>0</v>
      </c>
      <c r="V74" s="24">
        <f>'D. Key Performance Area 3'!AF19</f>
        <v>0</v>
      </c>
      <c r="W74" s="24">
        <f>'D. Key Performance Area 3'!AH19</f>
        <v>0</v>
      </c>
      <c r="X74" s="24">
        <f>'D. Key Performance Area 3'!AI19</f>
        <v>0</v>
      </c>
      <c r="Y74" s="24">
        <f>'D. Key Performance Area 3'!AJ19</f>
        <v>0</v>
      </c>
      <c r="Z74" s="24">
        <f>'D. Key Performance Area 3'!AK19</f>
        <v>0</v>
      </c>
      <c r="AA74" s="24">
        <f>'D. Key Performance Area 3'!AL19</f>
        <v>0</v>
      </c>
      <c r="AB74" s="24">
        <f>'D. Key Performance Area 3'!AM19</f>
        <v>0</v>
      </c>
      <c r="AC74" s="24">
        <f>'D. Key Performance Area 3'!AP19</f>
        <v>0</v>
      </c>
      <c r="AD74" s="24">
        <f>'D. Key Performance Area 3'!AR19</f>
        <v>0</v>
      </c>
    </row>
    <row r="75" spans="1:30" x14ac:dyDescent="0.2">
      <c r="A75" s="36">
        <f>'A. About internships stocktake'!$C$4</f>
        <v>0</v>
      </c>
      <c r="B75" s="36">
        <f>'A. About internships stocktake'!$C$5</f>
        <v>0</v>
      </c>
      <c r="C75" s="24" t="s">
        <v>228</v>
      </c>
      <c r="D75" s="24" t="s">
        <v>35</v>
      </c>
      <c r="E75" s="24">
        <v>12</v>
      </c>
      <c r="F75" s="24" t="s">
        <v>36</v>
      </c>
      <c r="G75" s="24">
        <f>'D. Key Performance Area 3'!F20</f>
        <v>0</v>
      </c>
      <c r="H75" s="24">
        <f>'D. Key Performance Area 3'!H20</f>
        <v>0</v>
      </c>
      <c r="I75" s="24">
        <f>'D. Key Performance Area 3'!K20</f>
        <v>0</v>
      </c>
      <c r="J75" s="24">
        <f>'D. Key Performance Area 3'!M20</f>
        <v>0</v>
      </c>
      <c r="K75" s="24">
        <f>'D. Key Performance Area 3'!O20</f>
        <v>0</v>
      </c>
      <c r="L75" s="24">
        <f>'D. Key Performance Area 3'!R20</f>
        <v>0</v>
      </c>
      <c r="M75" s="24">
        <f>'D. Key Performance Area 3'!T20</f>
        <v>0</v>
      </c>
      <c r="N75" s="24">
        <f>'D. Key Performance Area 3'!U20</f>
        <v>0</v>
      </c>
      <c r="O75" s="24">
        <f>'D. Key Performance Area 3'!V20</f>
        <v>0</v>
      </c>
      <c r="P75" s="24">
        <f>'D. Key Performance Area 3'!X20</f>
        <v>0</v>
      </c>
      <c r="Q75" s="24">
        <f>'D. Key Performance Area 3'!Y20</f>
        <v>0</v>
      </c>
      <c r="R75" s="24">
        <f>'D. Key Performance Area 3'!AA20</f>
        <v>0</v>
      </c>
      <c r="S75" s="24">
        <f>'D. Key Performance Area 3'!AB20</f>
        <v>0</v>
      </c>
      <c r="T75" s="24">
        <f>'D. Key Performance Area 3'!AC20</f>
        <v>0</v>
      </c>
      <c r="U75" s="24">
        <f>'D. Key Performance Area 3'!AE20</f>
        <v>0</v>
      </c>
      <c r="V75" s="24">
        <f>'D. Key Performance Area 3'!AF20</f>
        <v>0</v>
      </c>
      <c r="W75" s="24">
        <f>'D. Key Performance Area 3'!AH20</f>
        <v>0</v>
      </c>
      <c r="X75" s="24">
        <f>'D. Key Performance Area 3'!AI20</f>
        <v>0</v>
      </c>
      <c r="Y75" s="24">
        <f>'D. Key Performance Area 3'!AJ20</f>
        <v>0</v>
      </c>
      <c r="Z75" s="24">
        <f>'D. Key Performance Area 3'!AK20</f>
        <v>0</v>
      </c>
      <c r="AA75" s="24">
        <f>'D. Key Performance Area 3'!AL20</f>
        <v>0</v>
      </c>
      <c r="AB75" s="24">
        <f>'D. Key Performance Area 3'!AM20</f>
        <v>0</v>
      </c>
      <c r="AC75" s="24">
        <f>'D. Key Performance Area 3'!AP20</f>
        <v>0</v>
      </c>
      <c r="AD75" s="24">
        <f>'D. Key Performance Area 3'!AR20</f>
        <v>0</v>
      </c>
    </row>
    <row r="76" spans="1:30" ht="14.5" customHeight="1" x14ac:dyDescent="0.2">
      <c r="A76" s="36">
        <f>'A. About internships stocktake'!$C$4</f>
        <v>0</v>
      </c>
      <c r="B76" s="36">
        <f>'A. About internships stocktake'!$C$5</f>
        <v>0</v>
      </c>
      <c r="C76" s="24" t="str">
        <f>'D. Key Performance Area 3'!A22</f>
        <v>KPI 13. Internship as work experience: UN entities consider internship period as work experience</v>
      </c>
      <c r="D76" s="24" t="str">
        <f>'D. Key Performance Area 3'!D22</f>
        <v xml:space="preserve">JIU 13. Internship period considered as work experience </v>
      </c>
      <c r="E76" s="24">
        <f>'D. Key Performance Area 3'!B22</f>
        <v>13</v>
      </c>
      <c r="F76" s="24" t="str">
        <f>'D. Key Performance Area 3'!C22</f>
        <v xml:space="preserve">Internship period considered as work experience </v>
      </c>
      <c r="G76" s="24" t="str">
        <f>'D. Key Performance Area 3'!F22</f>
        <v>Click to see dropwdown below</v>
      </c>
      <c r="H76" s="24" t="str">
        <f>'D. Key Performance Area 3'!H22</f>
        <v>Click to see dropwdown below</v>
      </c>
      <c r="I76" s="24">
        <f>'D. Key Performance Area 3'!K22</f>
        <v>0</v>
      </c>
      <c r="J76" s="24">
        <f>'D. Key Performance Area 3'!M22</f>
        <v>0</v>
      </c>
      <c r="K76" s="24">
        <f>'D. Key Performance Area 3'!O22</f>
        <v>0</v>
      </c>
      <c r="L76" s="24">
        <f>'D. Key Performance Area 3'!R22</f>
        <v>0</v>
      </c>
      <c r="M76" s="24">
        <f>'D. Key Performance Area 3'!T22</f>
        <v>0</v>
      </c>
      <c r="N76" s="24" t="str">
        <f>'D. Key Performance Area 3'!U22</f>
        <v>value yet to be entered</v>
      </c>
      <c r="O76" s="24" t="str">
        <f>'D. Key Performance Area 3'!V22</f>
        <v>Click to see dropwdown below</v>
      </c>
      <c r="P76" s="24">
        <f>'D. Key Performance Area 3'!X22</f>
        <v>0</v>
      </c>
      <c r="Q76" s="24" t="str">
        <f>'D. Key Performance Area 3'!Y22</f>
        <v>Click to see dropwdown below</v>
      </c>
      <c r="R76" s="24">
        <f>'D. Key Performance Area 3'!AA22</f>
        <v>0</v>
      </c>
      <c r="S76" s="24" t="str">
        <f>'D. Key Performance Area 3'!AB22</f>
        <v>value yet to be entered</v>
      </c>
      <c r="T76" s="24" t="str">
        <f>'D. Key Performance Area 3'!AC22</f>
        <v>Click to see dropwdown below</v>
      </c>
      <c r="U76" s="24">
        <f>'D. Key Performance Area 3'!AE22</f>
        <v>0</v>
      </c>
      <c r="V76" s="24" t="str">
        <f>'D. Key Performance Area 3'!AF22</f>
        <v>Click to see dropwdown below</v>
      </c>
      <c r="W76" s="24">
        <f>'D. Key Performance Area 3'!AH22</f>
        <v>0</v>
      </c>
      <c r="X76" s="24" t="str">
        <f>'D. Key Performance Area 3'!AI22</f>
        <v>Check input</v>
      </c>
      <c r="Y76" s="24" t="str">
        <f>'D. Key Performance Area 3'!AJ22</f>
        <v>Check input</v>
      </c>
      <c r="Z76" s="24" t="str">
        <f>'D. Key Performance Area 3'!AK22</f>
        <v>Check input</v>
      </c>
      <c r="AA76" s="24" t="str">
        <f>'D. Key Performance Area 3'!AL22</f>
        <v>Check input</v>
      </c>
      <c r="AB76" s="24" t="str">
        <f>'D. Key Performance Area 3'!AM22</f>
        <v>Click to see dropwdown below</v>
      </c>
      <c r="AC76" s="24">
        <f>'D. Key Performance Area 3'!AP22</f>
        <v>0</v>
      </c>
      <c r="AD76" s="24">
        <f>'D. Key Performance Area 3'!AR22</f>
        <v>0</v>
      </c>
    </row>
    <row r="77" spans="1:30" x14ac:dyDescent="0.2">
      <c r="A77" s="36">
        <f>'A. About internships stocktake'!$C$4</f>
        <v>0</v>
      </c>
      <c r="B77" s="36">
        <f>'A. About internships stocktake'!$C$5</f>
        <v>0</v>
      </c>
      <c r="C77" s="24" t="s">
        <v>229</v>
      </c>
      <c r="D77" s="24" t="s">
        <v>37</v>
      </c>
      <c r="E77" s="24">
        <v>13</v>
      </c>
      <c r="F77" s="24" t="s">
        <v>38</v>
      </c>
      <c r="G77" s="24">
        <f>'D. Key Performance Area 3'!F23</f>
        <v>0</v>
      </c>
      <c r="H77" s="24">
        <f>'D. Key Performance Area 3'!H23</f>
        <v>0</v>
      </c>
      <c r="I77" s="24">
        <f>'D. Key Performance Area 3'!K23</f>
        <v>0</v>
      </c>
      <c r="J77" s="24">
        <f>'D. Key Performance Area 3'!M23</f>
        <v>0</v>
      </c>
      <c r="K77" s="24">
        <f>'D. Key Performance Area 3'!O23</f>
        <v>0</v>
      </c>
      <c r="L77" s="24">
        <f>'D. Key Performance Area 3'!R23</f>
        <v>0</v>
      </c>
      <c r="M77" s="24">
        <f>'D. Key Performance Area 3'!T23</f>
        <v>0</v>
      </c>
      <c r="N77" s="24">
        <f>'D. Key Performance Area 3'!U23</f>
        <v>0</v>
      </c>
      <c r="O77" s="24">
        <f>'D. Key Performance Area 3'!V23</f>
        <v>0</v>
      </c>
      <c r="P77" s="24">
        <f>'D. Key Performance Area 3'!X23</f>
        <v>0</v>
      </c>
      <c r="Q77" s="24">
        <f>'D. Key Performance Area 3'!Y23</f>
        <v>0</v>
      </c>
      <c r="R77" s="24">
        <f>'D. Key Performance Area 3'!AA23</f>
        <v>0</v>
      </c>
      <c r="S77" s="24">
        <f>'D. Key Performance Area 3'!AB23</f>
        <v>0</v>
      </c>
      <c r="T77" s="24">
        <f>'D. Key Performance Area 3'!AC23</f>
        <v>0</v>
      </c>
      <c r="U77" s="24">
        <f>'D. Key Performance Area 3'!AE23</f>
        <v>0</v>
      </c>
      <c r="V77" s="24">
        <f>'D. Key Performance Area 3'!AF23</f>
        <v>0</v>
      </c>
      <c r="W77" s="24">
        <f>'D. Key Performance Area 3'!AH23</f>
        <v>0</v>
      </c>
      <c r="X77" s="24">
        <f>'D. Key Performance Area 3'!AI23</f>
        <v>0</v>
      </c>
      <c r="Y77" s="24">
        <f>'D. Key Performance Area 3'!AJ23</f>
        <v>0</v>
      </c>
      <c r="Z77" s="24">
        <f>'D. Key Performance Area 3'!AK23</f>
        <v>0</v>
      </c>
      <c r="AA77" s="24">
        <f>'D. Key Performance Area 3'!AL23</f>
        <v>0</v>
      </c>
      <c r="AB77" s="24">
        <f>'D. Key Performance Area 3'!AM23</f>
        <v>0</v>
      </c>
      <c r="AC77" s="24">
        <f>'D. Key Performance Area 3'!AP23</f>
        <v>0</v>
      </c>
      <c r="AD77" s="24">
        <f>'D. Key Performance Area 3'!AR23</f>
        <v>0</v>
      </c>
    </row>
    <row r="78" spans="1:30" x14ac:dyDescent="0.2">
      <c r="A78" s="36">
        <f>'A. About internships stocktake'!$C$4</f>
        <v>0</v>
      </c>
      <c r="B78" s="36">
        <f>'A. About internships stocktake'!$C$5</f>
        <v>0</v>
      </c>
      <c r="C78" s="24" t="s">
        <v>229</v>
      </c>
      <c r="D78" s="24" t="s">
        <v>37</v>
      </c>
      <c r="E78" s="24">
        <v>13</v>
      </c>
      <c r="F78" s="24" t="s">
        <v>38</v>
      </c>
      <c r="G78" s="24">
        <f>'D. Key Performance Area 3'!F24</f>
        <v>0</v>
      </c>
      <c r="H78" s="24">
        <f>'D. Key Performance Area 3'!H24</f>
        <v>0</v>
      </c>
      <c r="I78" s="24">
        <f>'D. Key Performance Area 3'!K24</f>
        <v>0</v>
      </c>
      <c r="J78" s="24">
        <f>'D. Key Performance Area 3'!M24</f>
        <v>0</v>
      </c>
      <c r="K78" s="24">
        <f>'D. Key Performance Area 3'!O24</f>
        <v>0</v>
      </c>
      <c r="L78" s="24">
        <f>'D. Key Performance Area 3'!R24</f>
        <v>0</v>
      </c>
      <c r="M78" s="24">
        <f>'D. Key Performance Area 3'!T24</f>
        <v>0</v>
      </c>
      <c r="N78" s="24">
        <f>'D. Key Performance Area 3'!U24</f>
        <v>0</v>
      </c>
      <c r="O78" s="24">
        <f>'D. Key Performance Area 3'!V24</f>
        <v>0</v>
      </c>
      <c r="P78" s="24">
        <f>'D. Key Performance Area 3'!X24</f>
        <v>0</v>
      </c>
      <c r="Q78" s="24">
        <f>'D. Key Performance Area 3'!Y24</f>
        <v>0</v>
      </c>
      <c r="R78" s="24">
        <f>'D. Key Performance Area 3'!AA24</f>
        <v>0</v>
      </c>
      <c r="S78" s="24">
        <f>'D. Key Performance Area 3'!AB24</f>
        <v>0</v>
      </c>
      <c r="T78" s="24">
        <f>'D. Key Performance Area 3'!AC24</f>
        <v>0</v>
      </c>
      <c r="U78" s="24">
        <f>'D. Key Performance Area 3'!AE24</f>
        <v>0</v>
      </c>
      <c r="V78" s="24">
        <f>'D. Key Performance Area 3'!AF24</f>
        <v>0</v>
      </c>
      <c r="W78" s="24">
        <f>'D. Key Performance Area 3'!AH24</f>
        <v>0</v>
      </c>
      <c r="X78" s="24">
        <f>'D. Key Performance Area 3'!AI24</f>
        <v>0</v>
      </c>
      <c r="Y78" s="24">
        <f>'D. Key Performance Area 3'!AJ24</f>
        <v>0</v>
      </c>
      <c r="Z78" s="24">
        <f>'D. Key Performance Area 3'!AK24</f>
        <v>0</v>
      </c>
      <c r="AA78" s="24">
        <f>'D. Key Performance Area 3'!AL24</f>
        <v>0</v>
      </c>
      <c r="AB78" s="24">
        <f>'D. Key Performance Area 3'!AM24</f>
        <v>0</v>
      </c>
      <c r="AC78" s="24">
        <f>'D. Key Performance Area 3'!AP24</f>
        <v>0</v>
      </c>
      <c r="AD78" s="24">
        <f>'D. Key Performance Area 3'!AR24</f>
        <v>0</v>
      </c>
    </row>
    <row r="79" spans="1:30" ht="14.5" customHeight="1" x14ac:dyDescent="0.2">
      <c r="A79" s="36">
        <f>'A. About internships stocktake'!$C$4</f>
        <v>0</v>
      </c>
      <c r="B79" s="36">
        <f>'A. About internships stocktake'!$C$5</f>
        <v>0</v>
      </c>
      <c r="C79" s="24" t="str">
        <f>'D. Key Performance Area 4'!A11</f>
        <v xml:space="preserve">KPI 14. Equal opportunities: UN entities ensure equal opportunities for internships for all eligible candidates </v>
      </c>
      <c r="D79" s="24" t="str">
        <f>'D. Key Performance Area 4'!D11</f>
        <v xml:space="preserve">JIU 14. Accessible to all eligible candidates </v>
      </c>
      <c r="E79" s="24">
        <f>'D. Key Performance Area 4'!B11</f>
        <v>14</v>
      </c>
      <c r="F79" s="24" t="str">
        <f>'D. Key Performance Area 4'!C11</f>
        <v xml:space="preserve">Equal opportunities for eligible candidates </v>
      </c>
      <c r="G79" s="24" t="str">
        <f>'D. Key Performance Area 4'!F11</f>
        <v>Click to see dropwdown below</v>
      </c>
      <c r="H79" s="24" t="str">
        <f>'D. Key Performance Area 4'!H11</f>
        <v>Click to see dropwdown below</v>
      </c>
      <c r="I79" s="24">
        <f>'D. Key Performance Area 4'!K11</f>
        <v>0</v>
      </c>
      <c r="J79" s="24">
        <f>'D. Key Performance Area 4'!M11</f>
        <v>0</v>
      </c>
      <c r="K79" s="24">
        <f>'D. Key Performance Area 4'!O11</f>
        <v>0</v>
      </c>
      <c r="L79" s="24">
        <f>'D. Key Performance Area 4'!R11</f>
        <v>0</v>
      </c>
      <c r="M79" s="24">
        <f>'D. Key Performance Area 4'!T11</f>
        <v>0</v>
      </c>
      <c r="N79" s="24" t="str">
        <f>'D. Key Performance Area 4'!U11</f>
        <v>value yet to be entered</v>
      </c>
      <c r="O79" s="24" t="str">
        <f>'D. Key Performance Area 4'!V11</f>
        <v>Click to see dropwdown below</v>
      </c>
      <c r="P79" s="24">
        <f>'D. Key Performance Area 4'!X11</f>
        <v>0</v>
      </c>
      <c r="Q79" s="24" t="str">
        <f>'D. Key Performance Area 4'!Y11</f>
        <v>Click to see dropwdown below</v>
      </c>
      <c r="R79" s="24">
        <f>'D. Key Performance Area 4'!AA11</f>
        <v>0</v>
      </c>
      <c r="S79" s="24" t="str">
        <f>'D. Key Performance Area 4'!AB11</f>
        <v>value yet to be entered</v>
      </c>
      <c r="T79" s="24" t="str">
        <f>'D. Key Performance Area 4'!AC11</f>
        <v>Click to see dropwdown below</v>
      </c>
      <c r="U79" s="24">
        <f>'D. Key Performance Area 4'!AE11</f>
        <v>0</v>
      </c>
      <c r="V79" s="24" t="str">
        <f>'D. Key Performance Area 4'!AF11</f>
        <v>Click to see dropwdown below</v>
      </c>
      <c r="W79" s="24">
        <f>'D. Key Performance Area 4'!AH11</f>
        <v>0</v>
      </c>
      <c r="X79" s="24" t="str">
        <f>'D. Key Performance Area 4'!AI11</f>
        <v>Check input</v>
      </c>
      <c r="Y79" s="24" t="str">
        <f>'D. Key Performance Area 4'!AJ11</f>
        <v>Check input</v>
      </c>
      <c r="Z79" s="24" t="str">
        <f>'D. Key Performance Area 4'!AK11</f>
        <v>Check input</v>
      </c>
      <c r="AA79" s="24" t="str">
        <f>'D. Key Performance Area 4'!AL11</f>
        <v>Check input</v>
      </c>
      <c r="AB79" s="24" t="str">
        <f>'D. Key Performance Area 4'!AM11</f>
        <v>Click to see dropwdown below</v>
      </c>
      <c r="AC79" s="24">
        <f>'D. Key Performance Area 4'!AP11</f>
        <v>0</v>
      </c>
      <c r="AD79" s="24">
        <f>'D. Key Performance Area 4'!AR11</f>
        <v>0</v>
      </c>
    </row>
    <row r="80" spans="1:30" x14ac:dyDescent="0.2">
      <c r="A80" s="36">
        <f>'A. About internships stocktake'!$C$4</f>
        <v>0</v>
      </c>
      <c r="B80" s="36">
        <f>'A. About internships stocktake'!$C$5</f>
        <v>0</v>
      </c>
      <c r="C80" s="24" t="s">
        <v>230</v>
      </c>
      <c r="D80" s="24" t="s">
        <v>42</v>
      </c>
      <c r="E80" s="24">
        <v>14</v>
      </c>
      <c r="F80" s="24" t="s">
        <v>192</v>
      </c>
      <c r="G80" s="24">
        <f>'D. Key Performance Area 4'!F12</f>
        <v>0</v>
      </c>
      <c r="H80" s="24">
        <f>'D. Key Performance Area 4'!H12</f>
        <v>0</v>
      </c>
      <c r="I80" s="24">
        <f>'D. Key Performance Area 4'!K12</f>
        <v>0</v>
      </c>
      <c r="J80" s="24">
        <f>'D. Key Performance Area 4'!M12</f>
        <v>0</v>
      </c>
      <c r="K80" s="24">
        <f>'D. Key Performance Area 4'!O12</f>
        <v>0</v>
      </c>
      <c r="L80" s="24">
        <f>'D. Key Performance Area 4'!R12</f>
        <v>0</v>
      </c>
      <c r="M80" s="24">
        <f>'D. Key Performance Area 4'!T12</f>
        <v>0</v>
      </c>
      <c r="N80" s="24">
        <f>'D. Key Performance Area 4'!U12</f>
        <v>0</v>
      </c>
      <c r="O80" s="24">
        <f>'D. Key Performance Area 4'!V12</f>
        <v>0</v>
      </c>
      <c r="P80" s="24">
        <f>'D. Key Performance Area 4'!X12</f>
        <v>0</v>
      </c>
      <c r="Q80" s="24">
        <f>'D. Key Performance Area 4'!Y12</f>
        <v>0</v>
      </c>
      <c r="R80" s="24">
        <f>'D. Key Performance Area 4'!AA12</f>
        <v>0</v>
      </c>
      <c r="S80" s="24">
        <f>'D. Key Performance Area 4'!AB12</f>
        <v>0</v>
      </c>
      <c r="T80" s="24">
        <f>'D. Key Performance Area 4'!AC12</f>
        <v>0</v>
      </c>
      <c r="U80" s="24">
        <f>'D. Key Performance Area 4'!AE12</f>
        <v>0</v>
      </c>
      <c r="V80" s="24">
        <f>'D. Key Performance Area 4'!AF12</f>
        <v>0</v>
      </c>
      <c r="W80" s="24">
        <f>'D. Key Performance Area 4'!AH12</f>
        <v>0</v>
      </c>
      <c r="X80" s="24">
        <f>'D. Key Performance Area 4'!AI12</f>
        <v>0</v>
      </c>
      <c r="Y80" s="24">
        <f>'D. Key Performance Area 4'!AJ12</f>
        <v>0</v>
      </c>
      <c r="Z80" s="24">
        <f>'D. Key Performance Area 4'!AK12</f>
        <v>0</v>
      </c>
      <c r="AA80" s="24">
        <f>'D. Key Performance Area 4'!AL12</f>
        <v>0</v>
      </c>
      <c r="AB80" s="24">
        <f>'D. Key Performance Area 4'!AM12</f>
        <v>0</v>
      </c>
      <c r="AC80" s="24">
        <f>'D. Key Performance Area 4'!AP12</f>
        <v>0</v>
      </c>
      <c r="AD80" s="24">
        <f>'D. Key Performance Area 4'!AR12</f>
        <v>0</v>
      </c>
    </row>
    <row r="81" spans="1:30" x14ac:dyDescent="0.2">
      <c r="A81" s="36">
        <f>'A. About internships stocktake'!$C$4</f>
        <v>0</v>
      </c>
      <c r="B81" s="36">
        <f>'A. About internships stocktake'!$C$5</f>
        <v>0</v>
      </c>
      <c r="C81" s="24" t="s">
        <v>230</v>
      </c>
      <c r="D81" s="24" t="s">
        <v>42</v>
      </c>
      <c r="E81" s="24">
        <v>14</v>
      </c>
      <c r="F81" s="24" t="s">
        <v>192</v>
      </c>
      <c r="G81" s="24">
        <f>'D. Key Performance Area 4'!F13</f>
        <v>0</v>
      </c>
      <c r="H81" s="24">
        <f>'D. Key Performance Area 4'!H13</f>
        <v>0</v>
      </c>
      <c r="I81" s="24">
        <f>'D. Key Performance Area 4'!K13</f>
        <v>0</v>
      </c>
      <c r="J81" s="24">
        <f>'D. Key Performance Area 4'!M13</f>
        <v>0</v>
      </c>
      <c r="K81" s="24">
        <f>'D. Key Performance Area 4'!O13</f>
        <v>0</v>
      </c>
      <c r="L81" s="24">
        <f>'D. Key Performance Area 4'!R13</f>
        <v>0</v>
      </c>
      <c r="M81" s="24">
        <f>'D. Key Performance Area 4'!T13</f>
        <v>0</v>
      </c>
      <c r="N81" s="24">
        <f>'D. Key Performance Area 4'!U13</f>
        <v>0</v>
      </c>
      <c r="O81" s="24">
        <f>'D. Key Performance Area 4'!V13</f>
        <v>0</v>
      </c>
      <c r="P81" s="24">
        <f>'D. Key Performance Area 4'!X13</f>
        <v>0</v>
      </c>
      <c r="Q81" s="24">
        <f>'D. Key Performance Area 4'!Y13</f>
        <v>0</v>
      </c>
      <c r="R81" s="24">
        <f>'D. Key Performance Area 4'!AA13</f>
        <v>0</v>
      </c>
      <c r="S81" s="24">
        <f>'D. Key Performance Area 4'!AB13</f>
        <v>0</v>
      </c>
      <c r="T81" s="24">
        <f>'D. Key Performance Area 4'!AC13</f>
        <v>0</v>
      </c>
      <c r="U81" s="24">
        <f>'D. Key Performance Area 4'!AE13</f>
        <v>0</v>
      </c>
      <c r="V81" s="24">
        <f>'D. Key Performance Area 4'!AF13</f>
        <v>0</v>
      </c>
      <c r="W81" s="24">
        <f>'D. Key Performance Area 4'!AH13</f>
        <v>0</v>
      </c>
      <c r="X81" s="24">
        <f>'D. Key Performance Area 4'!AI13</f>
        <v>0</v>
      </c>
      <c r="Y81" s="24">
        <f>'D. Key Performance Area 4'!AJ13</f>
        <v>0</v>
      </c>
      <c r="Z81" s="24">
        <f>'D. Key Performance Area 4'!AK13</f>
        <v>0</v>
      </c>
      <c r="AA81" s="24">
        <f>'D. Key Performance Area 4'!AL13</f>
        <v>0</v>
      </c>
      <c r="AB81" s="24">
        <f>'D. Key Performance Area 4'!AM13</f>
        <v>0</v>
      </c>
      <c r="AC81" s="24">
        <f>'D. Key Performance Area 4'!AP13</f>
        <v>0</v>
      </c>
      <c r="AD81" s="24">
        <f>'D. Key Performance Area 4'!AR13</f>
        <v>0</v>
      </c>
    </row>
    <row r="82" spans="1:30" ht="14.5" customHeight="1" x14ac:dyDescent="0.2">
      <c r="A82" s="36">
        <f>'A. About internships stocktake'!$C$4</f>
        <v>0</v>
      </c>
      <c r="B82" s="36">
        <f>'A. About internships stocktake'!$C$5</f>
        <v>0</v>
      </c>
      <c r="C82" s="24" t="str">
        <f>'D. Key Performance Area 4'!A15</f>
        <v>KPI 15. Financial support: UN entities provide financial support to interns</v>
      </c>
      <c r="D82" s="24" t="str">
        <f>'D. Key Performance Area 4'!D15</f>
        <v>JIU 15. Financial Support</v>
      </c>
      <c r="E82" s="24">
        <f>'D. Key Performance Area 4'!B15</f>
        <v>15.1</v>
      </c>
      <c r="F82" s="24" t="str">
        <f>'D. Key Performance Area 4'!C15</f>
        <v>Financial support for travel to duty station</v>
      </c>
      <c r="G82" s="24" t="str">
        <f>'D. Key Performance Area 4'!F15</f>
        <v>Click to see dropwdown below</v>
      </c>
      <c r="H82" s="24" t="str">
        <f>'D. Key Performance Area 4'!H15</f>
        <v>Click to see dropwdown below</v>
      </c>
      <c r="I82" s="24">
        <f>'D. Key Performance Area 4'!K15</f>
        <v>0</v>
      </c>
      <c r="J82" s="24">
        <f>'D. Key Performance Area 4'!M15</f>
        <v>0</v>
      </c>
      <c r="K82" s="24">
        <f>'D. Key Performance Area 4'!O15</f>
        <v>0</v>
      </c>
      <c r="L82" s="24">
        <f>'D. Key Performance Area 4'!R15</f>
        <v>0</v>
      </c>
      <c r="M82" s="24">
        <f>'D. Key Performance Area 4'!T15</f>
        <v>0</v>
      </c>
      <c r="N82" s="24" t="str">
        <f>'D. Key Performance Area 4'!U15</f>
        <v>value yet to be entered</v>
      </c>
      <c r="O82" s="24" t="str">
        <f>'D. Key Performance Area 4'!V15</f>
        <v>Click to see dropwdown below</v>
      </c>
      <c r="P82" s="24">
        <f>'D. Key Performance Area 4'!X15</f>
        <v>0</v>
      </c>
      <c r="Q82" s="24" t="str">
        <f>'D. Key Performance Area 4'!Y15</f>
        <v>Click to see dropwdown below</v>
      </c>
      <c r="R82" s="24">
        <f>'D. Key Performance Area 4'!AA15</f>
        <v>0</v>
      </c>
      <c r="S82" s="24" t="str">
        <f>'D. Key Performance Area 4'!AB15</f>
        <v>value yet to be entered</v>
      </c>
      <c r="T82" s="24" t="str">
        <f>'D. Key Performance Area 4'!AC15</f>
        <v>Click to see dropwdown below</v>
      </c>
      <c r="U82" s="24">
        <f>'D. Key Performance Area 4'!AE15</f>
        <v>0</v>
      </c>
      <c r="V82" s="24" t="str">
        <f>'D. Key Performance Area 4'!AF15</f>
        <v>Click to see dropwdown below</v>
      </c>
      <c r="W82" s="24">
        <f>'D. Key Performance Area 4'!AH15</f>
        <v>0</v>
      </c>
      <c r="X82" s="24" t="str">
        <f>'D. Key Performance Area 4'!AI15</f>
        <v>Check input</v>
      </c>
      <c r="Y82" s="24" t="str">
        <f>'D. Key Performance Area 4'!AJ15</f>
        <v>Check input</v>
      </c>
      <c r="Z82" s="24" t="str">
        <f>'D. Key Performance Area 4'!AK15</f>
        <v>Check input</v>
      </c>
      <c r="AA82" s="24" t="str">
        <f>'D. Key Performance Area 4'!AL15</f>
        <v>Check input</v>
      </c>
      <c r="AB82" s="24" t="str">
        <f>'D. Key Performance Area 4'!AM15</f>
        <v>Click to see dropwdown below</v>
      </c>
      <c r="AC82" s="24">
        <f>'D. Key Performance Area 4'!AP15</f>
        <v>0</v>
      </c>
      <c r="AD82" s="24">
        <f>'D. Key Performance Area 4'!AR15</f>
        <v>0</v>
      </c>
    </row>
    <row r="83" spans="1:30" x14ac:dyDescent="0.2">
      <c r="A83" s="36">
        <f>'A. About internships stocktake'!$C$4</f>
        <v>0</v>
      </c>
      <c r="B83" s="36">
        <f>'A. About internships stocktake'!$C$5</f>
        <v>0</v>
      </c>
      <c r="C83" s="24" t="s">
        <v>231</v>
      </c>
      <c r="D83" s="24" t="s">
        <v>43</v>
      </c>
      <c r="E83" s="24">
        <v>15.1</v>
      </c>
      <c r="F83" s="24" t="s">
        <v>194</v>
      </c>
      <c r="G83" s="24">
        <f>'D. Key Performance Area 4'!F16</f>
        <v>0</v>
      </c>
      <c r="H83" s="24">
        <f>'D. Key Performance Area 4'!H16</f>
        <v>0</v>
      </c>
      <c r="I83" s="24">
        <f>'D. Key Performance Area 4'!K16</f>
        <v>0</v>
      </c>
      <c r="J83" s="24">
        <f>'D. Key Performance Area 4'!M16</f>
        <v>0</v>
      </c>
      <c r="K83" s="24">
        <f>'D. Key Performance Area 4'!O16</f>
        <v>0</v>
      </c>
      <c r="L83" s="24">
        <f>'D. Key Performance Area 4'!R16</f>
        <v>0</v>
      </c>
      <c r="M83" s="24">
        <f>'D. Key Performance Area 4'!T16</f>
        <v>0</v>
      </c>
      <c r="N83" s="24">
        <f>'D. Key Performance Area 4'!U16</f>
        <v>0</v>
      </c>
      <c r="O83" s="24">
        <f>'D. Key Performance Area 4'!V16</f>
        <v>0</v>
      </c>
      <c r="P83" s="24">
        <f>'D. Key Performance Area 4'!X16</f>
        <v>0</v>
      </c>
      <c r="Q83" s="24">
        <f>'D. Key Performance Area 4'!Y16</f>
        <v>0</v>
      </c>
      <c r="R83" s="24">
        <f>'D. Key Performance Area 4'!AA16</f>
        <v>0</v>
      </c>
      <c r="S83" s="24">
        <f>'D. Key Performance Area 4'!AB16</f>
        <v>0</v>
      </c>
      <c r="T83" s="24">
        <f>'D. Key Performance Area 4'!AC16</f>
        <v>0</v>
      </c>
      <c r="U83" s="24">
        <f>'D. Key Performance Area 4'!AE16</f>
        <v>0</v>
      </c>
      <c r="V83" s="24">
        <f>'D. Key Performance Area 4'!AF16</f>
        <v>0</v>
      </c>
      <c r="W83" s="24">
        <f>'D. Key Performance Area 4'!AH16</f>
        <v>0</v>
      </c>
      <c r="X83" s="24">
        <f>'D. Key Performance Area 4'!AI16</f>
        <v>0</v>
      </c>
      <c r="Y83" s="24">
        <f>'D. Key Performance Area 4'!AJ16</f>
        <v>0</v>
      </c>
      <c r="Z83" s="24">
        <f>'D. Key Performance Area 4'!AK16</f>
        <v>0</v>
      </c>
      <c r="AA83" s="24">
        <f>'D. Key Performance Area 4'!AL16</f>
        <v>0</v>
      </c>
      <c r="AB83" s="24">
        <f>'D. Key Performance Area 4'!AM16</f>
        <v>0</v>
      </c>
      <c r="AC83" s="24">
        <f>'D. Key Performance Area 4'!AP16</f>
        <v>0</v>
      </c>
      <c r="AD83" s="24">
        <f>'D. Key Performance Area 4'!AR16</f>
        <v>0</v>
      </c>
    </row>
    <row r="84" spans="1:30" x14ac:dyDescent="0.2">
      <c r="A84" s="36">
        <f>'A. About internships stocktake'!$C$4</f>
        <v>0</v>
      </c>
      <c r="B84" s="36">
        <f>'A. About internships stocktake'!$C$5</f>
        <v>0</v>
      </c>
      <c r="C84" s="24" t="s">
        <v>231</v>
      </c>
      <c r="D84" s="24" t="s">
        <v>43</v>
      </c>
      <c r="E84" s="24">
        <v>15.1</v>
      </c>
      <c r="F84" s="24" t="s">
        <v>194</v>
      </c>
      <c r="G84" s="24">
        <f>'D. Key Performance Area 4'!F17</f>
        <v>0</v>
      </c>
      <c r="H84" s="24">
        <f>'D. Key Performance Area 4'!H17</f>
        <v>0</v>
      </c>
      <c r="I84" s="24">
        <f>'D. Key Performance Area 4'!K17</f>
        <v>0</v>
      </c>
      <c r="J84" s="24">
        <f>'D. Key Performance Area 4'!M17</f>
        <v>0</v>
      </c>
      <c r="K84" s="24">
        <f>'D. Key Performance Area 4'!O17</f>
        <v>0</v>
      </c>
      <c r="L84" s="24">
        <f>'D. Key Performance Area 4'!R17</f>
        <v>0</v>
      </c>
      <c r="M84" s="24">
        <f>'D. Key Performance Area 4'!T17</f>
        <v>0</v>
      </c>
      <c r="N84" s="24">
        <f>'D. Key Performance Area 4'!U17</f>
        <v>0</v>
      </c>
      <c r="O84" s="24">
        <f>'D. Key Performance Area 4'!V17</f>
        <v>0</v>
      </c>
      <c r="P84" s="24">
        <f>'D. Key Performance Area 4'!X17</f>
        <v>0</v>
      </c>
      <c r="Q84" s="24">
        <f>'D. Key Performance Area 4'!Y17</f>
        <v>0</v>
      </c>
      <c r="R84" s="24">
        <f>'D. Key Performance Area 4'!AA17</f>
        <v>0</v>
      </c>
      <c r="S84" s="24">
        <f>'D. Key Performance Area 4'!AB17</f>
        <v>0</v>
      </c>
      <c r="T84" s="24">
        <f>'D. Key Performance Area 4'!AC17</f>
        <v>0</v>
      </c>
      <c r="U84" s="24">
        <f>'D. Key Performance Area 4'!AE17</f>
        <v>0</v>
      </c>
      <c r="V84" s="24">
        <f>'D. Key Performance Area 4'!AF17</f>
        <v>0</v>
      </c>
      <c r="W84" s="24">
        <f>'D. Key Performance Area 4'!AH17</f>
        <v>0</v>
      </c>
      <c r="X84" s="24">
        <f>'D. Key Performance Area 4'!AI17</f>
        <v>0</v>
      </c>
      <c r="Y84" s="24">
        <f>'D. Key Performance Area 4'!AJ17</f>
        <v>0</v>
      </c>
      <c r="Z84" s="24">
        <f>'D. Key Performance Area 4'!AK17</f>
        <v>0</v>
      </c>
      <c r="AA84" s="24">
        <f>'D. Key Performance Area 4'!AL17</f>
        <v>0</v>
      </c>
      <c r="AB84" s="24">
        <f>'D. Key Performance Area 4'!AM17</f>
        <v>0</v>
      </c>
      <c r="AC84" s="24">
        <f>'D. Key Performance Area 4'!AP17</f>
        <v>0</v>
      </c>
      <c r="AD84" s="24">
        <f>'D. Key Performance Area 4'!AR17</f>
        <v>0</v>
      </c>
    </row>
    <row r="85" spans="1:30" ht="14.5" customHeight="1" x14ac:dyDescent="0.2">
      <c r="A85" s="36">
        <f>'A. About internships stocktake'!$C$4</f>
        <v>0</v>
      </c>
      <c r="B85" s="36">
        <f>'A. About internships stocktake'!$C$5</f>
        <v>0</v>
      </c>
      <c r="C85" s="24" t="s">
        <v>231</v>
      </c>
      <c r="D85" s="24" t="s">
        <v>43</v>
      </c>
      <c r="E85" s="24">
        <f>'D. Key Performance Area 4'!B18</f>
        <v>15.2</v>
      </c>
      <c r="F85" s="24" t="str">
        <f>'D. Key Performance Area 4'!C18</f>
        <v xml:space="preserve">Financial support to cover living expenses </v>
      </c>
      <c r="G85" s="24" t="str">
        <f>'D. Key Performance Area 4'!F18</f>
        <v>Click to see dropwdown below</v>
      </c>
      <c r="H85" s="24" t="str">
        <f>'D. Key Performance Area 4'!H18</f>
        <v>Click to see dropwdown below</v>
      </c>
      <c r="I85" s="24">
        <f>'D. Key Performance Area 4'!K18</f>
        <v>0</v>
      </c>
      <c r="J85" s="24">
        <f>'D. Key Performance Area 4'!M18</f>
        <v>0</v>
      </c>
      <c r="K85" s="24">
        <f>'D. Key Performance Area 4'!O18</f>
        <v>0</v>
      </c>
      <c r="L85" s="24">
        <f>'D. Key Performance Area 4'!R18</f>
        <v>0</v>
      </c>
      <c r="M85" s="24">
        <f>'D. Key Performance Area 4'!T18</f>
        <v>0</v>
      </c>
      <c r="N85" s="24" t="str">
        <f>'D. Key Performance Area 4'!U18</f>
        <v>value yet to be entered</v>
      </c>
      <c r="O85" s="24" t="str">
        <f>'D. Key Performance Area 4'!V18</f>
        <v>Click to see dropwdown below</v>
      </c>
      <c r="P85" s="24">
        <f>'D. Key Performance Area 4'!X18</f>
        <v>0</v>
      </c>
      <c r="Q85" s="24" t="str">
        <f>'D. Key Performance Area 4'!Y18</f>
        <v>Click to see dropwdown below</v>
      </c>
      <c r="R85" s="24">
        <f>'D. Key Performance Area 4'!AA18</f>
        <v>0</v>
      </c>
      <c r="S85" s="24" t="str">
        <f>'D. Key Performance Area 4'!AB18</f>
        <v>value yet to be entered</v>
      </c>
      <c r="T85" s="24" t="str">
        <f>'D. Key Performance Area 4'!AC18</f>
        <v>Click to see dropwdown below</v>
      </c>
      <c r="U85" s="24">
        <f>'D. Key Performance Area 4'!AE18</f>
        <v>0</v>
      </c>
      <c r="V85" s="24" t="str">
        <f>'D. Key Performance Area 4'!AF18</f>
        <v>Click to see dropwdown below</v>
      </c>
      <c r="W85" s="24">
        <f>'D. Key Performance Area 4'!AH18</f>
        <v>0</v>
      </c>
      <c r="X85" s="24" t="str">
        <f>'D. Key Performance Area 4'!AI18</f>
        <v>Check input</v>
      </c>
      <c r="Y85" s="24" t="str">
        <f>'D. Key Performance Area 4'!AJ18</f>
        <v>Check input</v>
      </c>
      <c r="Z85" s="24" t="str">
        <f>'D. Key Performance Area 4'!AK18</f>
        <v>Check input</v>
      </c>
      <c r="AA85" s="24" t="str">
        <f>'D. Key Performance Area 4'!AL18</f>
        <v>Check input</v>
      </c>
      <c r="AB85" s="24" t="str">
        <f>'D. Key Performance Area 4'!AM18</f>
        <v>Click to see dropwdown below</v>
      </c>
      <c r="AC85" s="24">
        <f>'D. Key Performance Area 4'!AP18</f>
        <v>0</v>
      </c>
      <c r="AD85" s="24">
        <f>'D. Key Performance Area 4'!AR18</f>
        <v>0</v>
      </c>
    </row>
    <row r="86" spans="1:30" x14ac:dyDescent="0.2">
      <c r="A86" s="36">
        <f>'A. About internships stocktake'!$C$4</f>
        <v>0</v>
      </c>
      <c r="B86" s="36">
        <f>'A. About internships stocktake'!$C$5</f>
        <v>0</v>
      </c>
      <c r="C86" s="24" t="s">
        <v>231</v>
      </c>
      <c r="D86" s="24" t="s">
        <v>43</v>
      </c>
      <c r="E86" s="24">
        <v>15.2</v>
      </c>
      <c r="F86" s="24" t="s">
        <v>196</v>
      </c>
      <c r="G86" s="24">
        <f>'D. Key Performance Area 4'!F19</f>
        <v>0</v>
      </c>
      <c r="H86" s="24">
        <f>'D. Key Performance Area 4'!H19</f>
        <v>0</v>
      </c>
      <c r="I86" s="24">
        <f>'D. Key Performance Area 4'!K19</f>
        <v>0</v>
      </c>
      <c r="J86" s="24">
        <f>'D. Key Performance Area 4'!M19</f>
        <v>0</v>
      </c>
      <c r="K86" s="24">
        <f>'D. Key Performance Area 4'!O19</f>
        <v>0</v>
      </c>
      <c r="L86" s="24">
        <f>'D. Key Performance Area 4'!R19</f>
        <v>0</v>
      </c>
      <c r="M86" s="24">
        <f>'D. Key Performance Area 4'!T19</f>
        <v>0</v>
      </c>
      <c r="N86" s="24">
        <f>'D. Key Performance Area 4'!U19</f>
        <v>0</v>
      </c>
      <c r="O86" s="24">
        <f>'D. Key Performance Area 4'!V19</f>
        <v>0</v>
      </c>
      <c r="P86" s="24">
        <f>'D. Key Performance Area 4'!X19</f>
        <v>0</v>
      </c>
      <c r="Q86" s="24">
        <f>'D. Key Performance Area 4'!Y19</f>
        <v>0</v>
      </c>
      <c r="R86" s="24">
        <f>'D. Key Performance Area 4'!AA19</f>
        <v>0</v>
      </c>
      <c r="S86" s="24">
        <f>'D. Key Performance Area 4'!AB19</f>
        <v>0</v>
      </c>
      <c r="T86" s="24">
        <f>'D. Key Performance Area 4'!AC19</f>
        <v>0</v>
      </c>
      <c r="U86" s="24">
        <f>'D. Key Performance Area 4'!AE19</f>
        <v>0</v>
      </c>
      <c r="V86" s="24">
        <f>'D. Key Performance Area 4'!AF19</f>
        <v>0</v>
      </c>
      <c r="W86" s="24">
        <f>'D. Key Performance Area 4'!AH19</f>
        <v>0</v>
      </c>
      <c r="X86" s="24">
        <f>'D. Key Performance Area 4'!AI19</f>
        <v>0</v>
      </c>
      <c r="Y86" s="24">
        <f>'D. Key Performance Area 4'!AJ19</f>
        <v>0</v>
      </c>
      <c r="Z86" s="24">
        <f>'D. Key Performance Area 4'!AK19</f>
        <v>0</v>
      </c>
      <c r="AA86" s="24">
        <f>'D. Key Performance Area 4'!AL19</f>
        <v>0</v>
      </c>
      <c r="AB86" s="24">
        <f>'D. Key Performance Area 4'!AM19</f>
        <v>0</v>
      </c>
      <c r="AC86" s="24">
        <f>'D. Key Performance Area 4'!AP19</f>
        <v>0</v>
      </c>
      <c r="AD86" s="24">
        <f>'D. Key Performance Area 4'!AR19</f>
        <v>0</v>
      </c>
    </row>
    <row r="87" spans="1:30" x14ac:dyDescent="0.2">
      <c r="A87" s="36">
        <f>'A. About internships stocktake'!$C$4</f>
        <v>0</v>
      </c>
      <c r="B87" s="36">
        <f>'A. About internships stocktake'!$C$5</f>
        <v>0</v>
      </c>
      <c r="C87" s="24" t="s">
        <v>231</v>
      </c>
      <c r="D87" s="24" t="s">
        <v>43</v>
      </c>
      <c r="E87" s="24">
        <v>15.2</v>
      </c>
      <c r="F87" s="24" t="s">
        <v>196</v>
      </c>
      <c r="G87" s="24">
        <f>'D. Key Performance Area 4'!F20</f>
        <v>0</v>
      </c>
      <c r="H87" s="24">
        <f>'D. Key Performance Area 4'!H20</f>
        <v>0</v>
      </c>
      <c r="I87" s="24">
        <f>'D. Key Performance Area 4'!K20</f>
        <v>0</v>
      </c>
      <c r="J87" s="24">
        <f>'D. Key Performance Area 4'!M20</f>
        <v>0</v>
      </c>
      <c r="K87" s="24">
        <f>'D. Key Performance Area 4'!O20</f>
        <v>0</v>
      </c>
      <c r="L87" s="24">
        <f>'D. Key Performance Area 4'!R20</f>
        <v>0</v>
      </c>
      <c r="M87" s="24">
        <f>'D. Key Performance Area 4'!T20</f>
        <v>0</v>
      </c>
      <c r="N87" s="24">
        <f>'D. Key Performance Area 4'!U20</f>
        <v>0</v>
      </c>
      <c r="O87" s="24">
        <f>'D. Key Performance Area 4'!V20</f>
        <v>0</v>
      </c>
      <c r="P87" s="24">
        <f>'D. Key Performance Area 4'!X20</f>
        <v>0</v>
      </c>
      <c r="Q87" s="24">
        <f>'D. Key Performance Area 4'!Y20</f>
        <v>0</v>
      </c>
      <c r="R87" s="24">
        <f>'D. Key Performance Area 4'!AA20</f>
        <v>0</v>
      </c>
      <c r="S87" s="24">
        <f>'D. Key Performance Area 4'!AB20</f>
        <v>0</v>
      </c>
      <c r="T87" s="24">
        <f>'D. Key Performance Area 4'!AC20</f>
        <v>0</v>
      </c>
      <c r="U87" s="24">
        <f>'D. Key Performance Area 4'!AE20</f>
        <v>0</v>
      </c>
      <c r="V87" s="24">
        <f>'D. Key Performance Area 4'!AF20</f>
        <v>0</v>
      </c>
      <c r="W87" s="24">
        <f>'D. Key Performance Area 4'!AH20</f>
        <v>0</v>
      </c>
      <c r="X87" s="24">
        <f>'D. Key Performance Area 4'!AI20</f>
        <v>0</v>
      </c>
      <c r="Y87" s="24">
        <f>'D. Key Performance Area 4'!AJ20</f>
        <v>0</v>
      </c>
      <c r="Z87" s="24">
        <f>'D. Key Performance Area 4'!AK20</f>
        <v>0</v>
      </c>
      <c r="AA87" s="24">
        <f>'D. Key Performance Area 4'!AL20</f>
        <v>0</v>
      </c>
      <c r="AB87" s="24">
        <f>'D. Key Performance Area 4'!AM20</f>
        <v>0</v>
      </c>
      <c r="AC87" s="24">
        <f>'D. Key Performance Area 4'!AP20</f>
        <v>0</v>
      </c>
      <c r="AD87" s="24">
        <f>'D. Key Performance Area 4'!AR20</f>
        <v>0</v>
      </c>
    </row>
    <row r="88" spans="1:30" ht="14.5" customHeight="1" x14ac:dyDescent="0.2">
      <c r="A88" s="36">
        <f>'A. About internships stocktake'!$C$4</f>
        <v>0</v>
      </c>
      <c r="B88" s="36">
        <f>'A. About internships stocktake'!$C$5</f>
        <v>0</v>
      </c>
      <c r="C88" s="24" t="s">
        <v>231</v>
      </c>
      <c r="D88" s="24" t="s">
        <v>43</v>
      </c>
      <c r="E88" s="24">
        <f>'D. Key Performance Area 4'!B21</f>
        <v>15.3</v>
      </c>
      <c r="F88" s="24" t="str">
        <f>'D. Key Performance Area 4'!C21</f>
        <v xml:space="preserve">Financial support for field training </v>
      </c>
      <c r="G88" s="24" t="str">
        <f>'D. Key Performance Area 4'!F21</f>
        <v>Click to see dropwdown below</v>
      </c>
      <c r="H88" s="24" t="str">
        <f>'D. Key Performance Area 4'!H21</f>
        <v>Click to see dropwdown below</v>
      </c>
      <c r="I88" s="24">
        <f>'D. Key Performance Area 4'!K21</f>
        <v>0</v>
      </c>
      <c r="J88" s="24">
        <f>'D. Key Performance Area 4'!M21</f>
        <v>0</v>
      </c>
      <c r="K88" s="24">
        <f>'D. Key Performance Area 4'!O21</f>
        <v>0</v>
      </c>
      <c r="L88" s="24">
        <f>'D. Key Performance Area 4'!R21</f>
        <v>0</v>
      </c>
      <c r="M88" s="24">
        <f>'D. Key Performance Area 4'!T21</f>
        <v>0</v>
      </c>
      <c r="N88" s="24" t="str">
        <f>'D. Key Performance Area 4'!U21</f>
        <v>value yet to be entered</v>
      </c>
      <c r="O88" s="24" t="str">
        <f>'D. Key Performance Area 4'!V21</f>
        <v>Click to see dropwdown below</v>
      </c>
      <c r="P88" s="24">
        <f>'D. Key Performance Area 4'!X21</f>
        <v>0</v>
      </c>
      <c r="Q88" s="24" t="str">
        <f>'D. Key Performance Area 4'!Y21</f>
        <v>Click to see dropwdown below</v>
      </c>
      <c r="R88" s="24">
        <f>'D. Key Performance Area 4'!AA21</f>
        <v>0</v>
      </c>
      <c r="S88" s="24" t="str">
        <f>'D. Key Performance Area 4'!AB21</f>
        <v>value yet to be entered</v>
      </c>
      <c r="T88" s="24" t="str">
        <f>'D. Key Performance Area 4'!AC21</f>
        <v>Click to see dropwdown below</v>
      </c>
      <c r="U88" s="24">
        <f>'D. Key Performance Area 4'!AE21</f>
        <v>0</v>
      </c>
      <c r="V88" s="24" t="str">
        <f>'D. Key Performance Area 4'!AF21</f>
        <v>Click to see dropwdown below</v>
      </c>
      <c r="W88" s="24">
        <f>'D. Key Performance Area 4'!AH21</f>
        <v>0</v>
      </c>
      <c r="X88" s="24" t="str">
        <f>'D. Key Performance Area 4'!AI21</f>
        <v>Check input</v>
      </c>
      <c r="Y88" s="24" t="str">
        <f>'D. Key Performance Area 4'!AJ21</f>
        <v>Check input</v>
      </c>
      <c r="Z88" s="24" t="str">
        <f>'D. Key Performance Area 4'!AK21</f>
        <v>Check input</v>
      </c>
      <c r="AA88" s="24" t="str">
        <f>'D. Key Performance Area 4'!AL21</f>
        <v>Check input</v>
      </c>
      <c r="AB88" s="24" t="str">
        <f>'D. Key Performance Area 4'!AM21</f>
        <v>Click to see dropwdown below</v>
      </c>
      <c r="AC88" s="24">
        <f>'D. Key Performance Area 4'!AP21</f>
        <v>0</v>
      </c>
      <c r="AD88" s="24">
        <f>'D. Key Performance Area 4'!AR21</f>
        <v>0</v>
      </c>
    </row>
    <row r="89" spans="1:30" x14ac:dyDescent="0.2">
      <c r="A89" s="36">
        <f>'A. About internships stocktake'!$C$4</f>
        <v>0</v>
      </c>
      <c r="B89" s="36">
        <f>'A. About internships stocktake'!$C$5</f>
        <v>0</v>
      </c>
      <c r="C89" s="24" t="s">
        <v>231</v>
      </c>
      <c r="D89" s="24" t="s">
        <v>43</v>
      </c>
      <c r="E89" s="24">
        <v>15.3</v>
      </c>
      <c r="F89" s="24" t="s">
        <v>195</v>
      </c>
      <c r="G89" s="24">
        <f>'D. Key Performance Area 4'!F22</f>
        <v>0</v>
      </c>
      <c r="H89" s="24">
        <f>'D. Key Performance Area 4'!H22</f>
        <v>0</v>
      </c>
      <c r="I89" s="24">
        <f>'D. Key Performance Area 4'!K22</f>
        <v>0</v>
      </c>
      <c r="J89" s="24">
        <f>'D. Key Performance Area 4'!M22</f>
        <v>0</v>
      </c>
      <c r="K89" s="24">
        <f>'D. Key Performance Area 4'!O22</f>
        <v>0</v>
      </c>
      <c r="L89" s="24">
        <f>'D. Key Performance Area 4'!R22</f>
        <v>0</v>
      </c>
      <c r="M89" s="24">
        <f>'D. Key Performance Area 4'!T22</f>
        <v>0</v>
      </c>
      <c r="N89" s="24">
        <f>'D. Key Performance Area 4'!U22</f>
        <v>0</v>
      </c>
      <c r="O89" s="24">
        <f>'D. Key Performance Area 4'!V22</f>
        <v>0</v>
      </c>
      <c r="P89" s="24">
        <f>'D. Key Performance Area 4'!X22</f>
        <v>0</v>
      </c>
      <c r="Q89" s="24">
        <f>'D. Key Performance Area 4'!Y22</f>
        <v>0</v>
      </c>
      <c r="R89" s="24">
        <f>'D. Key Performance Area 4'!AA22</f>
        <v>0</v>
      </c>
      <c r="S89" s="24">
        <f>'D. Key Performance Area 4'!AB22</f>
        <v>0</v>
      </c>
      <c r="T89" s="24">
        <f>'D. Key Performance Area 4'!AC22</f>
        <v>0</v>
      </c>
      <c r="U89" s="24">
        <f>'D. Key Performance Area 4'!AE22</f>
        <v>0</v>
      </c>
      <c r="V89" s="24">
        <f>'D. Key Performance Area 4'!AF22</f>
        <v>0</v>
      </c>
      <c r="W89" s="24">
        <f>'D. Key Performance Area 4'!AH22</f>
        <v>0</v>
      </c>
      <c r="X89" s="24">
        <f>'D. Key Performance Area 4'!AI22</f>
        <v>0</v>
      </c>
      <c r="Y89" s="24">
        <f>'D. Key Performance Area 4'!AJ22</f>
        <v>0</v>
      </c>
      <c r="Z89" s="24">
        <f>'D. Key Performance Area 4'!AK22</f>
        <v>0</v>
      </c>
      <c r="AA89" s="24">
        <f>'D. Key Performance Area 4'!AL22</f>
        <v>0</v>
      </c>
      <c r="AB89" s="24">
        <f>'D. Key Performance Area 4'!AM22</f>
        <v>0</v>
      </c>
      <c r="AC89" s="24">
        <f>'D. Key Performance Area 4'!AP22</f>
        <v>0</v>
      </c>
      <c r="AD89" s="24">
        <f>'D. Key Performance Area 4'!AR22</f>
        <v>0</v>
      </c>
    </row>
    <row r="90" spans="1:30" x14ac:dyDescent="0.2">
      <c r="A90" s="36">
        <f>'A. About internships stocktake'!$C$4</f>
        <v>0</v>
      </c>
      <c r="B90" s="36">
        <f>'A. About internships stocktake'!$C$5</f>
        <v>0</v>
      </c>
      <c r="C90" s="24" t="s">
        <v>231</v>
      </c>
      <c r="D90" s="24" t="s">
        <v>43</v>
      </c>
      <c r="E90" s="24">
        <v>15.3</v>
      </c>
      <c r="F90" s="24" t="s">
        <v>195</v>
      </c>
      <c r="G90" s="24">
        <f>'D. Key Performance Area 4'!F23</f>
        <v>0</v>
      </c>
      <c r="H90" s="24">
        <f>'D. Key Performance Area 4'!H23</f>
        <v>0</v>
      </c>
      <c r="I90" s="24">
        <f>'D. Key Performance Area 4'!K23</f>
        <v>0</v>
      </c>
      <c r="J90" s="24">
        <f>'D. Key Performance Area 4'!M23</f>
        <v>0</v>
      </c>
      <c r="K90" s="24">
        <f>'D. Key Performance Area 4'!O23</f>
        <v>0</v>
      </c>
      <c r="L90" s="24">
        <f>'D. Key Performance Area 4'!R23</f>
        <v>0</v>
      </c>
      <c r="M90" s="24">
        <f>'D. Key Performance Area 4'!T23</f>
        <v>0</v>
      </c>
      <c r="N90" s="24">
        <f>'D. Key Performance Area 4'!U23</f>
        <v>0</v>
      </c>
      <c r="O90" s="24">
        <f>'D. Key Performance Area 4'!V23</f>
        <v>0</v>
      </c>
      <c r="P90" s="24">
        <f>'D. Key Performance Area 4'!X23</f>
        <v>0</v>
      </c>
      <c r="Q90" s="24">
        <f>'D. Key Performance Area 4'!Y23</f>
        <v>0</v>
      </c>
      <c r="R90" s="24">
        <f>'D. Key Performance Area 4'!AA23</f>
        <v>0</v>
      </c>
      <c r="S90" s="24">
        <f>'D. Key Performance Area 4'!AB23</f>
        <v>0</v>
      </c>
      <c r="T90" s="24">
        <f>'D. Key Performance Area 4'!AC23</f>
        <v>0</v>
      </c>
      <c r="U90" s="24">
        <f>'D. Key Performance Area 4'!AE23</f>
        <v>0</v>
      </c>
      <c r="V90" s="24">
        <f>'D. Key Performance Area 4'!AF23</f>
        <v>0</v>
      </c>
      <c r="W90" s="24">
        <f>'D. Key Performance Area 4'!AH23</f>
        <v>0</v>
      </c>
      <c r="X90" s="24">
        <f>'D. Key Performance Area 4'!AI23</f>
        <v>0</v>
      </c>
      <c r="Y90" s="24">
        <f>'D. Key Performance Area 4'!AJ23</f>
        <v>0</v>
      </c>
      <c r="Z90" s="24">
        <f>'D. Key Performance Area 4'!AK23</f>
        <v>0</v>
      </c>
      <c r="AA90" s="24">
        <f>'D. Key Performance Area 4'!AL23</f>
        <v>0</v>
      </c>
      <c r="AB90" s="24">
        <f>'D. Key Performance Area 4'!AM23</f>
        <v>0</v>
      </c>
      <c r="AC90" s="24">
        <f>'D. Key Performance Area 4'!AP23</f>
        <v>0</v>
      </c>
      <c r="AD90" s="24">
        <f>'D. Key Performance Area 4'!AR23</f>
        <v>0</v>
      </c>
    </row>
    <row r="91" spans="1:30" ht="14.5" customHeight="1" x14ac:dyDescent="0.2">
      <c r="A91" s="36">
        <f>'A. About internships stocktake'!$C$4</f>
        <v>0</v>
      </c>
      <c r="B91" s="36">
        <f>'A. About internships stocktake'!$C$5</f>
        <v>0</v>
      </c>
      <c r="C91" s="24" t="str">
        <f>'D. Key Performance Area 4'!A25</f>
        <v>KPI 16. Ending mandatory break in service: UN entities eliminate mandatory break in service for interns</v>
      </c>
      <c r="D91" s="24" t="str">
        <f>'D. Key Performance Area 4'!D25</f>
        <v xml:space="preserve">JIU 16.Mandatory break in service  </v>
      </c>
      <c r="E91" s="24">
        <f>'D. Key Performance Area 4'!B25</f>
        <v>16</v>
      </c>
      <c r="F91" s="24" t="str">
        <f>'D. Key Performance Area 4'!C25</f>
        <v>Elimination of mandatory break in service</v>
      </c>
      <c r="G91" s="24" t="str">
        <f>'D. Key Performance Area 4'!F25</f>
        <v>Click to see dropwdown below</v>
      </c>
      <c r="H91" s="24" t="str">
        <f>'D. Key Performance Area 4'!H25</f>
        <v>Click to see dropwdown below</v>
      </c>
      <c r="I91" s="24">
        <f>'D. Key Performance Area 4'!K25</f>
        <v>0</v>
      </c>
      <c r="J91" s="24">
        <f>'D. Key Performance Area 4'!M25</f>
        <v>0</v>
      </c>
      <c r="K91" s="24">
        <f>'D. Key Performance Area 4'!O25</f>
        <v>0</v>
      </c>
      <c r="L91" s="24">
        <f>'D. Key Performance Area 4'!R25</f>
        <v>0</v>
      </c>
      <c r="M91" s="24">
        <f>'D. Key Performance Area 4'!T25</f>
        <v>0</v>
      </c>
      <c r="N91" s="24" t="str">
        <f>'D. Key Performance Area 4'!U25</f>
        <v>value yet to be entered</v>
      </c>
      <c r="O91" s="24" t="str">
        <f>'D. Key Performance Area 4'!V25</f>
        <v>Click to see dropwdown below</v>
      </c>
      <c r="P91" s="24">
        <f>'D. Key Performance Area 4'!X25</f>
        <v>0</v>
      </c>
      <c r="Q91" s="24" t="str">
        <f>'D. Key Performance Area 4'!Y25</f>
        <v>Click to see dropwdown below</v>
      </c>
      <c r="R91" s="24">
        <f>'D. Key Performance Area 4'!AA25</f>
        <v>0</v>
      </c>
      <c r="S91" s="24" t="str">
        <f>'D. Key Performance Area 4'!AB25</f>
        <v>value yet to be entered</v>
      </c>
      <c r="T91" s="24" t="str">
        <f>'D. Key Performance Area 4'!AC25</f>
        <v>Click to see dropwdown below</v>
      </c>
      <c r="U91" s="24">
        <f>'D. Key Performance Area 4'!AE25</f>
        <v>0</v>
      </c>
      <c r="V91" s="24" t="str">
        <f>'D. Key Performance Area 4'!AF25</f>
        <v>Click to see dropwdown below</v>
      </c>
      <c r="W91" s="24">
        <f>'D. Key Performance Area 4'!AH25</f>
        <v>0</v>
      </c>
      <c r="X91" s="24" t="str">
        <f>'D. Key Performance Area 4'!AI25</f>
        <v>Check input</v>
      </c>
      <c r="Y91" s="24" t="str">
        <f>'D. Key Performance Area 4'!AJ25</f>
        <v>Check input</v>
      </c>
      <c r="Z91" s="24" t="str">
        <f>'D. Key Performance Area 4'!AK25</f>
        <v>Check input</v>
      </c>
      <c r="AA91" s="24" t="str">
        <f>'D. Key Performance Area 4'!AL25</f>
        <v>Check input</v>
      </c>
      <c r="AB91" s="24" t="str">
        <f>'D. Key Performance Area 4'!AM25</f>
        <v>Click to see dropwdown below</v>
      </c>
      <c r="AC91" s="24">
        <f>'D. Key Performance Area 4'!AP25</f>
        <v>0</v>
      </c>
      <c r="AD91" s="24">
        <f>'D. Key Performance Area 4'!AR25</f>
        <v>0</v>
      </c>
    </row>
    <row r="92" spans="1:30" x14ac:dyDescent="0.2">
      <c r="A92" s="36">
        <f>'A. About internships stocktake'!$C$4</f>
        <v>0</v>
      </c>
      <c r="B92" s="36">
        <f>'A. About internships stocktake'!$C$5</f>
        <v>0</v>
      </c>
      <c r="C92" s="24" t="s">
        <v>232</v>
      </c>
      <c r="D92" s="24" t="s">
        <v>44</v>
      </c>
      <c r="E92" s="24">
        <v>16</v>
      </c>
      <c r="F92" s="24" t="s">
        <v>197</v>
      </c>
      <c r="G92" s="24">
        <f>'D. Key Performance Area 4'!F26</f>
        <v>0</v>
      </c>
      <c r="H92" s="24">
        <f>'D. Key Performance Area 4'!H26</f>
        <v>0</v>
      </c>
      <c r="I92" s="24">
        <f>'D. Key Performance Area 4'!K26</f>
        <v>0</v>
      </c>
      <c r="J92" s="24">
        <f>'D. Key Performance Area 4'!M26</f>
        <v>0</v>
      </c>
      <c r="K92" s="24">
        <f>'D. Key Performance Area 4'!O26</f>
        <v>0</v>
      </c>
      <c r="L92" s="24">
        <f>'D. Key Performance Area 4'!R26</f>
        <v>0</v>
      </c>
      <c r="M92" s="24">
        <f>'D. Key Performance Area 4'!T26</f>
        <v>0</v>
      </c>
      <c r="N92" s="24">
        <f>'D. Key Performance Area 4'!U26</f>
        <v>0</v>
      </c>
      <c r="O92" s="24">
        <f>'D. Key Performance Area 4'!V26</f>
        <v>0</v>
      </c>
      <c r="P92" s="24">
        <f>'D. Key Performance Area 4'!X26</f>
        <v>0</v>
      </c>
      <c r="Q92" s="24">
        <f>'D. Key Performance Area 4'!Y26</f>
        <v>0</v>
      </c>
      <c r="R92" s="24">
        <f>'D. Key Performance Area 4'!AA26</f>
        <v>0</v>
      </c>
      <c r="S92" s="24">
        <f>'D. Key Performance Area 4'!AB26</f>
        <v>0</v>
      </c>
      <c r="T92" s="24">
        <f>'D. Key Performance Area 4'!AC26</f>
        <v>0</v>
      </c>
      <c r="U92" s="24">
        <f>'D. Key Performance Area 4'!AE26</f>
        <v>0</v>
      </c>
      <c r="V92" s="24">
        <f>'D. Key Performance Area 4'!AF26</f>
        <v>0</v>
      </c>
      <c r="W92" s="24">
        <f>'D. Key Performance Area 4'!AH26</f>
        <v>0</v>
      </c>
      <c r="X92" s="24">
        <f>'D. Key Performance Area 4'!AI26</f>
        <v>0</v>
      </c>
      <c r="Y92" s="24">
        <f>'D. Key Performance Area 4'!AJ26</f>
        <v>0</v>
      </c>
      <c r="Z92" s="24">
        <f>'D. Key Performance Area 4'!AK26</f>
        <v>0</v>
      </c>
      <c r="AA92" s="24">
        <f>'D. Key Performance Area 4'!AL26</f>
        <v>0</v>
      </c>
      <c r="AB92" s="24">
        <f>'D. Key Performance Area 4'!AM26</f>
        <v>0</v>
      </c>
      <c r="AC92" s="24">
        <f>'D. Key Performance Area 4'!AP26</f>
        <v>0</v>
      </c>
      <c r="AD92" s="24">
        <f>'D. Key Performance Area 4'!AR26</f>
        <v>0</v>
      </c>
    </row>
    <row r="93" spans="1:30" x14ac:dyDescent="0.2">
      <c r="A93" s="36">
        <f>'A. About internships stocktake'!$C$4</f>
        <v>0</v>
      </c>
      <c r="B93" s="36">
        <f>'A. About internships stocktake'!$C$5</f>
        <v>0</v>
      </c>
      <c r="C93" s="24" t="s">
        <v>232</v>
      </c>
      <c r="D93" s="24" t="s">
        <v>44</v>
      </c>
      <c r="E93" s="24">
        <v>16</v>
      </c>
      <c r="F93" s="24" t="s">
        <v>197</v>
      </c>
      <c r="G93" s="24">
        <f>'D. Key Performance Area 4'!F27</f>
        <v>0</v>
      </c>
      <c r="H93" s="24">
        <f>'D. Key Performance Area 4'!H27</f>
        <v>0</v>
      </c>
      <c r="I93" s="24">
        <f>'D. Key Performance Area 4'!K27</f>
        <v>0</v>
      </c>
      <c r="J93" s="24">
        <f>'D. Key Performance Area 4'!M27</f>
        <v>0</v>
      </c>
      <c r="K93" s="24">
        <f>'D. Key Performance Area 4'!O27</f>
        <v>0</v>
      </c>
      <c r="L93" s="24">
        <f>'D. Key Performance Area 4'!R27</f>
        <v>0</v>
      </c>
      <c r="M93" s="24">
        <f>'D. Key Performance Area 4'!T27</f>
        <v>0</v>
      </c>
      <c r="N93" s="24">
        <f>'D. Key Performance Area 4'!U27</f>
        <v>0</v>
      </c>
      <c r="O93" s="24">
        <f>'D. Key Performance Area 4'!V27</f>
        <v>0</v>
      </c>
      <c r="P93" s="24">
        <f>'D. Key Performance Area 4'!X27</f>
        <v>0</v>
      </c>
      <c r="Q93" s="24">
        <f>'D. Key Performance Area 4'!Y27</f>
        <v>0</v>
      </c>
      <c r="R93" s="24">
        <f>'D. Key Performance Area 4'!AA27</f>
        <v>0</v>
      </c>
      <c r="S93" s="24">
        <f>'D. Key Performance Area 4'!AB27</f>
        <v>0</v>
      </c>
      <c r="T93" s="24">
        <f>'D. Key Performance Area 4'!AC27</f>
        <v>0</v>
      </c>
      <c r="U93" s="24">
        <f>'D. Key Performance Area 4'!AE27</f>
        <v>0</v>
      </c>
      <c r="V93" s="24">
        <f>'D. Key Performance Area 4'!AF27</f>
        <v>0</v>
      </c>
      <c r="W93" s="24">
        <f>'D. Key Performance Area 4'!AH27</f>
        <v>0</v>
      </c>
      <c r="X93" s="24">
        <f>'D. Key Performance Area 4'!AI27</f>
        <v>0</v>
      </c>
      <c r="Y93" s="24">
        <f>'D. Key Performance Area 4'!AJ27</f>
        <v>0</v>
      </c>
      <c r="Z93" s="24">
        <f>'D. Key Performance Area 4'!AK27</f>
        <v>0</v>
      </c>
      <c r="AA93" s="24">
        <f>'D. Key Performance Area 4'!AL27</f>
        <v>0</v>
      </c>
      <c r="AB93" s="24">
        <f>'D. Key Performance Area 4'!AM27</f>
        <v>0</v>
      </c>
      <c r="AC93" s="24">
        <f>'D. Key Performance Area 4'!AP27</f>
        <v>0</v>
      </c>
      <c r="AD93" s="24">
        <f>'D. Key Performance Area 4'!AR27</f>
        <v>0</v>
      </c>
    </row>
  </sheetData>
  <conditionalFormatting sqref="Y4">
    <cfRule type="cellIs" dxfId="183" priority="360" operator="equal">
      <formula>"Red"</formula>
    </cfRule>
    <cfRule type="cellIs" dxfId="182" priority="359" operator="equal">
      <formula>"Yellow"</formula>
    </cfRule>
    <cfRule type="cellIs" dxfId="181" priority="358" operator="equal">
      <formula>"Green"</formula>
    </cfRule>
  </conditionalFormatting>
  <conditionalFormatting sqref="Y4:Y93">
    <cfRule type="containsText" dxfId="180" priority="6" operator="containsText" text="Check input">
      <formula>NOT(ISERROR(SEARCH("Check input",Y4)))</formula>
    </cfRule>
    <cfRule type="cellIs" dxfId="179" priority="7" operator="equal">
      <formula>"Gray"</formula>
    </cfRule>
  </conditionalFormatting>
  <conditionalFormatting sqref="Y7">
    <cfRule type="cellIs" dxfId="178" priority="348" operator="equal">
      <formula>"Red"</formula>
    </cfRule>
    <cfRule type="cellIs" dxfId="177" priority="347" operator="equal">
      <formula>"Yellow"</formula>
    </cfRule>
    <cfRule type="cellIs" dxfId="176" priority="346" operator="equal">
      <formula>"Green"</formula>
    </cfRule>
  </conditionalFormatting>
  <conditionalFormatting sqref="Y10">
    <cfRule type="cellIs" dxfId="175" priority="336" operator="equal">
      <formula>"Red"</formula>
    </cfRule>
    <cfRule type="cellIs" dxfId="174" priority="335" operator="equal">
      <formula>"Yellow"</formula>
    </cfRule>
    <cfRule type="cellIs" dxfId="173" priority="334" operator="equal">
      <formula>"Green"</formula>
    </cfRule>
  </conditionalFormatting>
  <conditionalFormatting sqref="Y13">
    <cfRule type="cellIs" dxfId="172" priority="324" operator="equal">
      <formula>"Red"</formula>
    </cfRule>
    <cfRule type="cellIs" dxfId="171" priority="323" operator="equal">
      <formula>"Yellow"</formula>
    </cfRule>
    <cfRule type="cellIs" dxfId="170" priority="322" operator="equal">
      <formula>"Green"</formula>
    </cfRule>
  </conditionalFormatting>
  <conditionalFormatting sqref="Y16">
    <cfRule type="cellIs" dxfId="169" priority="312" operator="equal">
      <formula>"Red"</formula>
    </cfRule>
    <cfRule type="cellIs" dxfId="168" priority="311" operator="equal">
      <formula>"Yellow"</formula>
    </cfRule>
    <cfRule type="cellIs" dxfId="167" priority="310" operator="equal">
      <formula>"Green"</formula>
    </cfRule>
  </conditionalFormatting>
  <conditionalFormatting sqref="Y19">
    <cfRule type="cellIs" dxfId="166" priority="300" operator="equal">
      <formula>"Red"</formula>
    </cfRule>
    <cfRule type="cellIs" dxfId="165" priority="299" operator="equal">
      <formula>"Yellow"</formula>
    </cfRule>
    <cfRule type="cellIs" dxfId="164" priority="298" operator="equal">
      <formula>"Green"</formula>
    </cfRule>
  </conditionalFormatting>
  <conditionalFormatting sqref="Y22">
    <cfRule type="cellIs" dxfId="163" priority="288" operator="equal">
      <formula>"Red"</formula>
    </cfRule>
    <cfRule type="cellIs" dxfId="162" priority="287" operator="equal">
      <formula>"Yellow"</formula>
    </cfRule>
    <cfRule type="cellIs" dxfId="161" priority="286" operator="equal">
      <formula>"Green"</formula>
    </cfRule>
  </conditionalFormatting>
  <conditionalFormatting sqref="Y25">
    <cfRule type="cellIs" dxfId="160" priority="276" operator="equal">
      <formula>"Red"</formula>
    </cfRule>
    <cfRule type="cellIs" dxfId="159" priority="275" operator="equal">
      <formula>"Yellow"</formula>
    </cfRule>
    <cfRule type="cellIs" dxfId="158" priority="274" operator="equal">
      <formula>"Green"</formula>
    </cfRule>
  </conditionalFormatting>
  <conditionalFormatting sqref="Y28">
    <cfRule type="cellIs" dxfId="157" priority="264" operator="equal">
      <formula>"Red"</formula>
    </cfRule>
    <cfRule type="cellIs" dxfId="156" priority="263" operator="equal">
      <formula>"Yellow"</formula>
    </cfRule>
    <cfRule type="cellIs" dxfId="155" priority="262" operator="equal">
      <formula>"Green"</formula>
    </cfRule>
  </conditionalFormatting>
  <conditionalFormatting sqref="Y31">
    <cfRule type="cellIs" dxfId="154" priority="252" operator="equal">
      <formula>"Red"</formula>
    </cfRule>
    <cfRule type="cellIs" dxfId="153" priority="251" operator="equal">
      <formula>"Yellow"</formula>
    </cfRule>
    <cfRule type="cellIs" dxfId="152" priority="250" operator="equal">
      <formula>"Green"</formula>
    </cfRule>
  </conditionalFormatting>
  <conditionalFormatting sqref="Y34">
    <cfRule type="cellIs" dxfId="151" priority="240" operator="equal">
      <formula>"Red"</formula>
    </cfRule>
    <cfRule type="cellIs" dxfId="150" priority="239" operator="equal">
      <formula>"Yellow"</formula>
    </cfRule>
    <cfRule type="cellIs" dxfId="149" priority="238" operator="equal">
      <formula>"Green"</formula>
    </cfRule>
  </conditionalFormatting>
  <conditionalFormatting sqref="Y37">
    <cfRule type="cellIs" dxfId="148" priority="228" operator="equal">
      <formula>"Red"</formula>
    </cfRule>
    <cfRule type="cellIs" dxfId="147" priority="227" operator="equal">
      <formula>"Yellow"</formula>
    </cfRule>
    <cfRule type="cellIs" dxfId="146" priority="226" operator="equal">
      <formula>"Green"</formula>
    </cfRule>
  </conditionalFormatting>
  <conditionalFormatting sqref="Y40">
    <cfRule type="cellIs" dxfId="145" priority="216" operator="equal">
      <formula>"Red"</formula>
    </cfRule>
    <cfRule type="cellIs" dxfId="144" priority="215" operator="equal">
      <formula>"Yellow"</formula>
    </cfRule>
    <cfRule type="cellIs" dxfId="143" priority="214" operator="equal">
      <formula>"Green"</formula>
    </cfRule>
  </conditionalFormatting>
  <conditionalFormatting sqref="Y43">
    <cfRule type="cellIs" dxfId="142" priority="204" operator="equal">
      <formula>"Red"</formula>
    </cfRule>
    <cfRule type="cellIs" dxfId="141" priority="203" operator="equal">
      <formula>"Yellow"</formula>
    </cfRule>
    <cfRule type="cellIs" dxfId="140" priority="202" operator="equal">
      <formula>"Green"</formula>
    </cfRule>
  </conditionalFormatting>
  <conditionalFormatting sqref="Y46">
    <cfRule type="cellIs" dxfId="139" priority="192" operator="equal">
      <formula>"Red"</formula>
    </cfRule>
    <cfRule type="cellIs" dxfId="138" priority="191" operator="equal">
      <formula>"Yellow"</formula>
    </cfRule>
    <cfRule type="cellIs" dxfId="137" priority="190" operator="equal">
      <formula>"Green"</formula>
    </cfRule>
  </conditionalFormatting>
  <conditionalFormatting sqref="Y49">
    <cfRule type="cellIs" dxfId="136" priority="178" operator="equal">
      <formula>"Green"</formula>
    </cfRule>
    <cfRule type="cellIs" dxfId="135" priority="179" operator="equal">
      <formula>"Yellow"</formula>
    </cfRule>
    <cfRule type="cellIs" dxfId="134" priority="180" operator="equal">
      <formula>"Red"</formula>
    </cfRule>
  </conditionalFormatting>
  <conditionalFormatting sqref="Y52">
    <cfRule type="cellIs" dxfId="133" priority="166" operator="equal">
      <formula>"Green"</formula>
    </cfRule>
    <cfRule type="cellIs" dxfId="132" priority="167" operator="equal">
      <formula>"Yellow"</formula>
    </cfRule>
    <cfRule type="cellIs" dxfId="131" priority="168" operator="equal">
      <formula>"Red"</formula>
    </cfRule>
  </conditionalFormatting>
  <conditionalFormatting sqref="Y55">
    <cfRule type="cellIs" dxfId="130" priority="155" operator="equal">
      <formula>"Yellow"</formula>
    </cfRule>
    <cfRule type="cellIs" dxfId="129" priority="154" operator="equal">
      <formula>"Green"</formula>
    </cfRule>
    <cfRule type="cellIs" dxfId="128" priority="156" operator="equal">
      <formula>"Red"</formula>
    </cfRule>
  </conditionalFormatting>
  <conditionalFormatting sqref="Y58">
    <cfRule type="cellIs" dxfId="127" priority="143" operator="equal">
      <formula>"Yellow"</formula>
    </cfRule>
    <cfRule type="cellIs" dxfId="126" priority="142" operator="equal">
      <formula>"Green"</formula>
    </cfRule>
    <cfRule type="cellIs" dxfId="125" priority="144" operator="equal">
      <formula>"Red"</formula>
    </cfRule>
  </conditionalFormatting>
  <conditionalFormatting sqref="Y61">
    <cfRule type="cellIs" dxfId="124" priority="130" operator="equal">
      <formula>"Green"</formula>
    </cfRule>
    <cfRule type="cellIs" dxfId="123" priority="131" operator="equal">
      <formula>"Yellow"</formula>
    </cfRule>
    <cfRule type="cellIs" dxfId="122" priority="132" operator="equal">
      <formula>"Red"</formula>
    </cfRule>
  </conditionalFormatting>
  <conditionalFormatting sqref="Y64">
    <cfRule type="cellIs" dxfId="121" priority="119" operator="equal">
      <formula>"Yellow"</formula>
    </cfRule>
    <cfRule type="cellIs" dxfId="120" priority="120" operator="equal">
      <formula>"Red"</formula>
    </cfRule>
    <cfRule type="cellIs" dxfId="119" priority="118" operator="equal">
      <formula>"Green"</formula>
    </cfRule>
  </conditionalFormatting>
  <conditionalFormatting sqref="Y67">
    <cfRule type="cellIs" dxfId="118" priority="106" operator="equal">
      <formula>"Green"</formula>
    </cfRule>
    <cfRule type="cellIs" dxfId="117" priority="107" operator="equal">
      <formula>"Yellow"</formula>
    </cfRule>
    <cfRule type="cellIs" dxfId="116" priority="108" operator="equal">
      <formula>"Red"</formula>
    </cfRule>
  </conditionalFormatting>
  <conditionalFormatting sqref="Y70">
    <cfRule type="cellIs" dxfId="115" priority="96" operator="equal">
      <formula>"Red"</formula>
    </cfRule>
    <cfRule type="cellIs" dxfId="114" priority="95" operator="equal">
      <formula>"Yellow"</formula>
    </cfRule>
    <cfRule type="cellIs" dxfId="113" priority="94" operator="equal">
      <formula>"Green"</formula>
    </cfRule>
  </conditionalFormatting>
  <conditionalFormatting sqref="Y73">
    <cfRule type="cellIs" dxfId="112" priority="82" operator="equal">
      <formula>"Green"</formula>
    </cfRule>
    <cfRule type="cellIs" dxfId="111" priority="83" operator="equal">
      <formula>"Yellow"</formula>
    </cfRule>
    <cfRule type="cellIs" dxfId="110" priority="84" operator="equal">
      <formula>"Red"</formula>
    </cfRule>
  </conditionalFormatting>
  <conditionalFormatting sqref="Y76">
    <cfRule type="cellIs" dxfId="109" priority="70" operator="equal">
      <formula>"Green"</formula>
    </cfRule>
    <cfRule type="cellIs" dxfId="108" priority="72" operator="equal">
      <formula>"Red"</formula>
    </cfRule>
    <cfRule type="cellIs" dxfId="107" priority="71" operator="equal">
      <formula>"Yellow"</formula>
    </cfRule>
  </conditionalFormatting>
  <conditionalFormatting sqref="Y79">
    <cfRule type="cellIs" dxfId="106" priority="60" operator="equal">
      <formula>"Red"</formula>
    </cfRule>
    <cfRule type="cellIs" dxfId="105" priority="59" operator="equal">
      <formula>"Yellow"</formula>
    </cfRule>
    <cfRule type="cellIs" dxfId="104" priority="58" operator="equal">
      <formula>"Green"</formula>
    </cfRule>
  </conditionalFormatting>
  <conditionalFormatting sqref="Y82">
    <cfRule type="cellIs" dxfId="103" priority="46" operator="equal">
      <formula>"Green"</formula>
    </cfRule>
    <cfRule type="cellIs" dxfId="102" priority="48" operator="equal">
      <formula>"Red"</formula>
    </cfRule>
    <cfRule type="cellIs" dxfId="101" priority="47" operator="equal">
      <formula>"Yellow"</formula>
    </cfRule>
  </conditionalFormatting>
  <conditionalFormatting sqref="Y85">
    <cfRule type="cellIs" dxfId="100" priority="35" operator="equal">
      <formula>"Yellow"</formula>
    </cfRule>
    <cfRule type="cellIs" dxfId="99" priority="36" operator="equal">
      <formula>"Red"</formula>
    </cfRule>
    <cfRule type="cellIs" dxfId="98" priority="34" operator="equal">
      <formula>"Green"</formula>
    </cfRule>
  </conditionalFormatting>
  <conditionalFormatting sqref="Y88">
    <cfRule type="cellIs" dxfId="97" priority="23" operator="equal">
      <formula>"Yellow"</formula>
    </cfRule>
    <cfRule type="cellIs" dxfId="96" priority="22" operator="equal">
      <formula>"Green"</formula>
    </cfRule>
    <cfRule type="cellIs" dxfId="95" priority="24" operator="equal">
      <formula>"Red"</formula>
    </cfRule>
  </conditionalFormatting>
  <conditionalFormatting sqref="Y91">
    <cfRule type="cellIs" dxfId="94" priority="10" operator="equal">
      <formula>"Green"</formula>
    </cfRule>
    <cfRule type="cellIs" dxfId="93" priority="12" operator="equal">
      <formula>"Red"</formula>
    </cfRule>
    <cfRule type="cellIs" dxfId="92" priority="11" operator="equal">
      <formula>"Yellow"</formula>
    </cfRule>
  </conditionalFormatting>
  <conditionalFormatting sqref="AA4">
    <cfRule type="cellIs" dxfId="91" priority="352" operator="equal">
      <formula>"Yellow"</formula>
    </cfRule>
    <cfRule type="cellIs" dxfId="90" priority="351" operator="equal">
      <formula>"Green"</formula>
    </cfRule>
    <cfRule type="cellIs" dxfId="89" priority="353" operator="equal">
      <formula>"Red"</formula>
    </cfRule>
  </conditionalFormatting>
  <conditionalFormatting sqref="AA4:AA93">
    <cfRule type="containsText" dxfId="88" priority="1" operator="containsText" text="Check input">
      <formula>NOT(ISERROR(SEARCH("Check input",AA4)))</formula>
    </cfRule>
    <cfRule type="cellIs" dxfId="87" priority="2" operator="equal">
      <formula>"Gray"</formula>
    </cfRule>
  </conditionalFormatting>
  <conditionalFormatting sqref="AA7">
    <cfRule type="cellIs" dxfId="86" priority="339" operator="equal">
      <formula>"Green"</formula>
    </cfRule>
    <cfRule type="cellIs" dxfId="85" priority="341" operator="equal">
      <formula>"Red"</formula>
    </cfRule>
    <cfRule type="cellIs" dxfId="84" priority="340" operator="equal">
      <formula>"Yellow"</formula>
    </cfRule>
  </conditionalFormatting>
  <conditionalFormatting sqref="AA10">
    <cfRule type="cellIs" dxfId="83" priority="327" operator="equal">
      <formula>"Green"</formula>
    </cfRule>
    <cfRule type="cellIs" dxfId="82" priority="329" operator="equal">
      <formula>"Red"</formula>
    </cfRule>
    <cfRule type="cellIs" dxfId="81" priority="328" operator="equal">
      <formula>"Yellow"</formula>
    </cfRule>
  </conditionalFormatting>
  <conditionalFormatting sqref="AA13">
    <cfRule type="cellIs" dxfId="80" priority="316" operator="equal">
      <formula>"Yellow"</formula>
    </cfRule>
    <cfRule type="cellIs" dxfId="79" priority="317" operator="equal">
      <formula>"Red"</formula>
    </cfRule>
    <cfRule type="cellIs" dxfId="78" priority="315" operator="equal">
      <formula>"Green"</formula>
    </cfRule>
  </conditionalFormatting>
  <conditionalFormatting sqref="AA16">
    <cfRule type="cellIs" dxfId="77" priority="303" operator="equal">
      <formula>"Green"</formula>
    </cfRule>
    <cfRule type="cellIs" dxfId="76" priority="304" operator="equal">
      <formula>"Yellow"</formula>
    </cfRule>
    <cfRule type="cellIs" dxfId="75" priority="305" operator="equal">
      <formula>"Red"</formula>
    </cfRule>
  </conditionalFormatting>
  <conditionalFormatting sqref="AA19">
    <cfRule type="cellIs" dxfId="74" priority="291" operator="equal">
      <formula>"Green"</formula>
    </cfRule>
    <cfRule type="cellIs" dxfId="73" priority="293" operator="equal">
      <formula>"Red"</formula>
    </cfRule>
    <cfRule type="cellIs" dxfId="72" priority="292" operator="equal">
      <formula>"Yellow"</formula>
    </cfRule>
  </conditionalFormatting>
  <conditionalFormatting sqref="AA22">
    <cfRule type="cellIs" dxfId="71" priority="280" operator="equal">
      <formula>"Yellow"</formula>
    </cfRule>
    <cfRule type="cellIs" dxfId="70" priority="279" operator="equal">
      <formula>"Green"</formula>
    </cfRule>
    <cfRule type="cellIs" dxfId="69" priority="281" operator="equal">
      <formula>"Red"</formula>
    </cfRule>
  </conditionalFormatting>
  <conditionalFormatting sqref="AA25">
    <cfRule type="cellIs" dxfId="68" priority="268" operator="equal">
      <formula>"Yellow"</formula>
    </cfRule>
    <cfRule type="cellIs" dxfId="67" priority="269" operator="equal">
      <formula>"Red"</formula>
    </cfRule>
    <cfRule type="cellIs" dxfId="66" priority="267" operator="equal">
      <formula>"Green"</formula>
    </cfRule>
  </conditionalFormatting>
  <conditionalFormatting sqref="AA28">
    <cfRule type="cellIs" dxfId="65" priority="256" operator="equal">
      <formula>"Yellow"</formula>
    </cfRule>
    <cfRule type="cellIs" dxfId="64" priority="255" operator="equal">
      <formula>"Green"</formula>
    </cfRule>
    <cfRule type="cellIs" dxfId="63" priority="257" operator="equal">
      <formula>"Red"</formula>
    </cfRule>
  </conditionalFormatting>
  <conditionalFormatting sqref="AA31">
    <cfRule type="cellIs" dxfId="62" priority="245" operator="equal">
      <formula>"Red"</formula>
    </cfRule>
    <cfRule type="cellIs" dxfId="61" priority="244" operator="equal">
      <formula>"Yellow"</formula>
    </cfRule>
    <cfRule type="cellIs" dxfId="60" priority="243" operator="equal">
      <formula>"Green"</formula>
    </cfRule>
  </conditionalFormatting>
  <conditionalFormatting sqref="AA34">
    <cfRule type="cellIs" dxfId="59" priority="233" operator="equal">
      <formula>"Red"</formula>
    </cfRule>
    <cfRule type="cellIs" dxfId="58" priority="232" operator="equal">
      <formula>"Yellow"</formula>
    </cfRule>
    <cfRule type="cellIs" dxfId="57" priority="231" operator="equal">
      <formula>"Green"</formula>
    </cfRule>
  </conditionalFormatting>
  <conditionalFormatting sqref="AA37">
    <cfRule type="cellIs" dxfId="56" priority="219" operator="equal">
      <formula>"Green"</formula>
    </cfRule>
    <cfRule type="cellIs" dxfId="55" priority="220" operator="equal">
      <formula>"Yellow"</formula>
    </cfRule>
    <cfRule type="cellIs" dxfId="54" priority="221" operator="equal">
      <formula>"Red"</formula>
    </cfRule>
  </conditionalFormatting>
  <conditionalFormatting sqref="AA40">
    <cfRule type="cellIs" dxfId="53" priority="209" operator="equal">
      <formula>"Red"</formula>
    </cfRule>
    <cfRule type="cellIs" dxfId="52" priority="208" operator="equal">
      <formula>"Yellow"</formula>
    </cfRule>
    <cfRule type="cellIs" dxfId="51" priority="207" operator="equal">
      <formula>"Green"</formula>
    </cfRule>
  </conditionalFormatting>
  <conditionalFormatting sqref="AA43">
    <cfRule type="cellIs" dxfId="50" priority="196" operator="equal">
      <formula>"Yellow"</formula>
    </cfRule>
    <cfRule type="cellIs" dxfId="49" priority="195" operator="equal">
      <formula>"Green"</formula>
    </cfRule>
    <cfRule type="cellIs" dxfId="48" priority="197" operator="equal">
      <formula>"Red"</formula>
    </cfRule>
  </conditionalFormatting>
  <conditionalFormatting sqref="AA46">
    <cfRule type="cellIs" dxfId="47" priority="185" operator="equal">
      <formula>"Red"</formula>
    </cfRule>
    <cfRule type="cellIs" dxfId="46" priority="184" operator="equal">
      <formula>"Yellow"</formula>
    </cfRule>
    <cfRule type="cellIs" dxfId="45" priority="183" operator="equal">
      <formula>"Green"</formula>
    </cfRule>
  </conditionalFormatting>
  <conditionalFormatting sqref="AA49">
    <cfRule type="cellIs" dxfId="44" priority="173" operator="equal">
      <formula>"Red"</formula>
    </cfRule>
    <cfRule type="cellIs" dxfId="43" priority="172" operator="equal">
      <formula>"Yellow"</formula>
    </cfRule>
    <cfRule type="cellIs" dxfId="42" priority="171" operator="equal">
      <formula>"Green"</formula>
    </cfRule>
  </conditionalFormatting>
  <conditionalFormatting sqref="AA52">
    <cfRule type="cellIs" dxfId="41" priority="160" operator="equal">
      <formula>"Yellow"</formula>
    </cfRule>
    <cfRule type="cellIs" dxfId="40" priority="159" operator="equal">
      <formula>"Green"</formula>
    </cfRule>
    <cfRule type="cellIs" dxfId="39" priority="161" operator="equal">
      <formula>"Red"</formula>
    </cfRule>
  </conditionalFormatting>
  <conditionalFormatting sqref="AA55">
    <cfRule type="cellIs" dxfId="38" priority="147" operator="equal">
      <formula>"Green"</formula>
    </cfRule>
    <cfRule type="cellIs" dxfId="37" priority="148" operator="equal">
      <formula>"Yellow"</formula>
    </cfRule>
    <cfRule type="cellIs" dxfId="36" priority="149" operator="equal">
      <formula>"Red"</formula>
    </cfRule>
  </conditionalFormatting>
  <conditionalFormatting sqref="AA58">
    <cfRule type="cellIs" dxfId="35" priority="137" operator="equal">
      <formula>"Red"</formula>
    </cfRule>
    <cfRule type="cellIs" dxfId="34" priority="136" operator="equal">
      <formula>"Yellow"</formula>
    </cfRule>
    <cfRule type="cellIs" dxfId="33" priority="135" operator="equal">
      <formula>"Green"</formula>
    </cfRule>
  </conditionalFormatting>
  <conditionalFormatting sqref="AA61">
    <cfRule type="cellIs" dxfId="32" priority="123" operator="equal">
      <formula>"Green"</formula>
    </cfRule>
    <cfRule type="cellIs" dxfId="31" priority="124" operator="equal">
      <formula>"Yellow"</formula>
    </cfRule>
    <cfRule type="cellIs" dxfId="30" priority="125" operator="equal">
      <formula>"Red"</formula>
    </cfRule>
  </conditionalFormatting>
  <conditionalFormatting sqref="AA64">
    <cfRule type="cellIs" dxfId="29" priority="111" operator="equal">
      <formula>"Green"</formula>
    </cfRule>
    <cfRule type="cellIs" dxfId="28" priority="112" operator="equal">
      <formula>"Yellow"</formula>
    </cfRule>
    <cfRule type="cellIs" dxfId="27" priority="113" operator="equal">
      <formula>"Red"</formula>
    </cfRule>
  </conditionalFormatting>
  <conditionalFormatting sqref="AA67">
    <cfRule type="cellIs" dxfId="26" priority="101" operator="equal">
      <formula>"Red"</formula>
    </cfRule>
    <cfRule type="cellIs" dxfId="25" priority="99" operator="equal">
      <formula>"Green"</formula>
    </cfRule>
    <cfRule type="cellIs" dxfId="24" priority="100" operator="equal">
      <formula>"Yellow"</formula>
    </cfRule>
  </conditionalFormatting>
  <conditionalFormatting sqref="AA70">
    <cfRule type="cellIs" dxfId="23" priority="89" operator="equal">
      <formula>"Red"</formula>
    </cfRule>
    <cfRule type="cellIs" dxfId="22" priority="88" operator="equal">
      <formula>"Yellow"</formula>
    </cfRule>
    <cfRule type="cellIs" dxfId="21" priority="87" operator="equal">
      <formula>"Green"</formula>
    </cfRule>
  </conditionalFormatting>
  <conditionalFormatting sqref="AA73">
    <cfRule type="cellIs" dxfId="20" priority="77" operator="equal">
      <formula>"Red"</formula>
    </cfRule>
    <cfRule type="cellIs" dxfId="19" priority="76" operator="equal">
      <formula>"Yellow"</formula>
    </cfRule>
    <cfRule type="cellIs" dxfId="18" priority="75" operator="equal">
      <formula>"Green"</formula>
    </cfRule>
  </conditionalFormatting>
  <conditionalFormatting sqref="AA76">
    <cfRule type="cellIs" dxfId="17" priority="65" operator="equal">
      <formula>"Red"</formula>
    </cfRule>
    <cfRule type="cellIs" dxfId="16" priority="63" operator="equal">
      <formula>"Green"</formula>
    </cfRule>
    <cfRule type="cellIs" dxfId="15" priority="64" operator="equal">
      <formula>"Yellow"</formula>
    </cfRule>
  </conditionalFormatting>
  <conditionalFormatting sqref="AA79">
    <cfRule type="cellIs" dxfId="14" priority="53" operator="equal">
      <formula>"Red"</formula>
    </cfRule>
    <cfRule type="cellIs" dxfId="13" priority="51" operator="equal">
      <formula>"Green"</formula>
    </cfRule>
    <cfRule type="cellIs" dxfId="12" priority="52" operator="equal">
      <formula>"Yellow"</formula>
    </cfRule>
  </conditionalFormatting>
  <conditionalFormatting sqref="AA82">
    <cfRule type="cellIs" dxfId="11" priority="40" operator="equal">
      <formula>"Yellow"</formula>
    </cfRule>
    <cfRule type="cellIs" dxfId="10" priority="41" operator="equal">
      <formula>"Red"</formula>
    </cfRule>
    <cfRule type="cellIs" dxfId="9" priority="39" operator="equal">
      <formula>"Green"</formula>
    </cfRule>
  </conditionalFormatting>
  <conditionalFormatting sqref="AA85">
    <cfRule type="cellIs" dxfId="8" priority="28" operator="equal">
      <formula>"Yellow"</formula>
    </cfRule>
    <cfRule type="cellIs" dxfId="7" priority="29" operator="equal">
      <formula>"Red"</formula>
    </cfRule>
    <cfRule type="cellIs" dxfId="6" priority="27" operator="equal">
      <formula>"Green"</formula>
    </cfRule>
  </conditionalFormatting>
  <conditionalFormatting sqref="AA88">
    <cfRule type="cellIs" dxfId="5" priority="17" operator="equal">
      <formula>"Red"</formula>
    </cfRule>
    <cfRule type="cellIs" dxfId="4" priority="16" operator="equal">
      <formula>"Yellow"</formula>
    </cfRule>
    <cfRule type="cellIs" dxfId="3" priority="15" operator="equal">
      <formula>"Green"</formula>
    </cfRule>
  </conditionalFormatting>
  <conditionalFormatting sqref="AA91">
    <cfRule type="cellIs" dxfId="2" priority="4" operator="equal">
      <formula>"Yellow"</formula>
    </cfRule>
    <cfRule type="cellIs" dxfId="1" priority="3" operator="equal">
      <formula>"Green"</formula>
    </cfRule>
    <cfRule type="cellIs" dxfId="0" priority="5" operator="equal">
      <formula>"Red"</formula>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8" id="{DB5ECDAA-770D-46EF-A8EF-B47D612E2434}">
            <xm:f>AND('B. Overview of Internships '!$B$13="Available", 'B. Overview of Internships '!$B$14=0)</xm:f>
            <x14:dxf>
              <fill>
                <patternFill>
                  <bgColor theme="0" tint="-0.24994659260841701"/>
                </patternFill>
              </fill>
            </x14:dxf>
          </x14:cfRule>
          <x14:cfRule type="expression" priority="9" id="{A9633BA7-6645-4C60-BCC1-1054A57E5053}">
            <xm:f>'B. Overview of Internships '!$B$13="Not Available"</xm:f>
            <x14:dxf>
              <fill>
                <patternFill>
                  <bgColor rgb="FFFF0000"/>
                </patternFill>
              </fill>
            </x14:dxf>
          </x14:cfRule>
          <xm:sqref>N4:N93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E7526C5671B444AB72554C37B598F9" ma:contentTypeVersion="13" ma:contentTypeDescription="Create a new document." ma:contentTypeScope="" ma:versionID="4e9e3be2e1f097a49a812ee29244ffca">
  <xsd:schema xmlns:xsd="http://www.w3.org/2001/XMLSchema" xmlns:xs="http://www.w3.org/2001/XMLSchema" xmlns:p="http://schemas.microsoft.com/office/2006/metadata/properties" xmlns:ns2="e420feb9-9a3b-4ac1-8ec0-5c5e58b4d8c1" xmlns:ns3="419ac94a-7c4b-494a-aaf7-f19924af4a6b" targetNamespace="http://schemas.microsoft.com/office/2006/metadata/properties" ma:root="true" ma:fieldsID="b5f92de1d37c6c3facb364377cda5935" ns2:_="" ns3:_="">
    <xsd:import namespace="e420feb9-9a3b-4ac1-8ec0-5c5e58b4d8c1"/>
    <xsd:import namespace="419ac94a-7c4b-494a-aaf7-f19924af4a6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0feb9-9a3b-4ac1-8ec0-5c5e58b4d8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9ac94a-7c4b-494a-aaf7-f19924af4a6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6999F8-0AA8-4AF5-BB92-4FE83E376A69}">
  <ds:schemaRefs>
    <ds:schemaRef ds:uri="http://schemas.microsoft.com/sharepoint/v3/contenttype/forms"/>
  </ds:schemaRefs>
</ds:datastoreItem>
</file>

<file path=customXml/itemProps2.xml><?xml version="1.0" encoding="utf-8"?>
<ds:datastoreItem xmlns:ds="http://schemas.openxmlformats.org/officeDocument/2006/customXml" ds:itemID="{6DFB44FE-C4C6-4469-B4AA-9D97631FCFB9}">
  <ds:schemaRefs>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419ac94a-7c4b-494a-aaf7-f19924af4a6b"/>
    <ds:schemaRef ds:uri="e420feb9-9a3b-4ac1-8ec0-5c5e58b4d8c1"/>
    <ds:schemaRef ds:uri="http://www.w3.org/XML/1998/namespace"/>
    <ds:schemaRef ds:uri="http://purl.org/dc/terms/"/>
  </ds:schemaRefs>
</ds:datastoreItem>
</file>

<file path=customXml/itemProps3.xml><?xml version="1.0" encoding="utf-8"?>
<ds:datastoreItem xmlns:ds="http://schemas.openxmlformats.org/officeDocument/2006/customXml" ds:itemID="{248C548A-304D-4FF8-913D-74F014B5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20feb9-9a3b-4ac1-8ec0-5c5e58b4d8c1"/>
    <ds:schemaRef ds:uri="419ac94a-7c4b-494a-aaf7-f19924af4a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11</vt:i4>
      </vt:variant>
    </vt:vector>
  </HeadingPairs>
  <TitlesOfParts>
    <vt:vector size="11" baseType="lpstr">
      <vt:lpstr>A. About internships stocktake</vt:lpstr>
      <vt:lpstr>B. Overview of Internships </vt:lpstr>
      <vt:lpstr>C. Strategic HRM &amp; internships </vt:lpstr>
      <vt:lpstr>D. Key Performance Area 1</vt:lpstr>
      <vt:lpstr>D. Key Performance Area 2</vt:lpstr>
      <vt:lpstr>D. Key Performance Area 3</vt:lpstr>
      <vt:lpstr>D. Key Performance Area 4</vt:lpstr>
      <vt:lpstr>Quant Backend KPI</vt:lpstr>
      <vt:lpstr>Qual Backend KPI</vt:lpstr>
      <vt:lpstr>Overview backend</vt:lpstr>
      <vt:lpstr>StratHRM backend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Maanishaa</dc:creator>
  <cp:lastModifiedBy>Hillary Bakrie</cp:lastModifiedBy>
  <cp:lastPrinted>2023-09-26T18:32:59Z</cp:lastPrinted>
  <dcterms:created xsi:type="dcterms:W3CDTF">2021-07-19T18:37:27Z</dcterms:created>
  <dcterms:modified xsi:type="dcterms:W3CDTF">2023-09-26T20:57:02Z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0x01010031E7526C5671B444AB72554C37B598F9</vt:lpwstr>
  </property>
</Properties>
</file>